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codeName="ThisWorkbook" defaultThemeVersion="124226"/>
  <bookViews>
    <workbookView xWindow="240" yWindow="110" windowWidth="18210" windowHeight="11020" tabRatio="601"/>
  </bookViews>
  <sheets>
    <sheet name="Results" sheetId="1" r:id="rId1"/>
    <sheet name="Minutes" sheetId="9" r:id="rId2"/>
    <sheet name="Latest Results - H'cp" sheetId="4" state="hidden" r:id="rId3"/>
    <sheet name="Rules of Mohgs" sheetId="5" r:id="rId4"/>
    <sheet name="Rules of Mohgs (ii)" sheetId="7" r:id="rId5"/>
  </sheets>
  <definedNames>
    <definedName name="_xlnm.Print_Area" localSheetId="2">'Latest Results - H''cp'!$B$2:$O$55</definedName>
    <definedName name="_xlnm.Print_Area" localSheetId="1">Minutes!$B$955:$B$983</definedName>
    <definedName name="_xlnm.Print_Area" localSheetId="0">Results!$B$2:$DY$91</definedName>
    <definedName name="_xlnm.Print_Area" localSheetId="3">'Rules of Mohgs'!$B$2:$C$21</definedName>
    <definedName name="_xlnm.Print_Area" localSheetId="4">'Rules of Mohgs (ii)'!$B$3:$C$59</definedName>
  </definedNames>
  <calcPr calcId="145621"/>
</workbook>
</file>

<file path=xl/calcChain.xml><?xml version="1.0" encoding="utf-8"?>
<calcChain xmlns="http://schemas.openxmlformats.org/spreadsheetml/2006/main">
  <c r="DV71" i="1" l="1"/>
  <c r="DV69" i="1"/>
  <c r="DV67" i="1"/>
  <c r="DV65" i="1"/>
  <c r="DV63" i="1"/>
  <c r="DV61" i="1"/>
  <c r="DV59" i="1"/>
  <c r="DV57" i="1"/>
  <c r="DV55" i="1"/>
  <c r="DV53" i="1"/>
  <c r="DV51" i="1"/>
  <c r="DV49" i="1"/>
  <c r="DV47" i="1"/>
  <c r="DV45" i="1"/>
  <c r="DV43" i="1"/>
  <c r="DV41" i="1"/>
  <c r="DV39" i="1"/>
  <c r="DV37" i="1"/>
  <c r="DV35" i="1"/>
  <c r="DV33" i="1"/>
  <c r="DV31" i="1"/>
  <c r="DV29" i="1"/>
  <c r="DV27" i="1"/>
  <c r="DV25" i="1"/>
  <c r="DV23" i="1"/>
  <c r="DV21" i="1"/>
  <c r="DV19" i="1"/>
  <c r="DV17" i="1"/>
  <c r="DV15" i="1"/>
  <c r="DV13" i="1"/>
  <c r="DV11" i="1"/>
  <c r="DV9" i="1"/>
  <c r="DV7" i="1"/>
  <c r="DS79" i="1"/>
  <c r="DX21" i="1"/>
  <c r="DX25" i="1"/>
  <c r="DX27" i="1"/>
  <c r="DX29" i="1"/>
  <c r="DX31" i="1"/>
  <c r="DX33" i="1"/>
  <c r="DQ79" i="1"/>
  <c r="DQ80" i="1"/>
  <c r="DX71" i="1"/>
  <c r="DN71" i="1"/>
  <c r="DT71" i="1" s="1"/>
  <c r="DX73" i="1"/>
  <c r="DY83" i="1"/>
  <c r="DN69" i="1"/>
  <c r="DT69" i="1" s="1"/>
  <c r="DX69" i="1"/>
  <c r="DX67" i="1"/>
  <c r="DN25" i="1"/>
  <c r="DN23" i="1"/>
  <c r="DT23" i="1" s="1"/>
  <c r="DN67" i="1"/>
  <c r="DU67" i="1" s="1"/>
  <c r="DN65" i="1"/>
  <c r="DU65" i="1" s="1"/>
  <c r="DX81" i="1"/>
  <c r="DW91" i="1"/>
  <c r="DW90" i="1" s="1"/>
  <c r="DV91" i="1"/>
  <c r="DU91" i="1"/>
  <c r="DU90" i="1" s="1"/>
  <c r="DT91" i="1"/>
  <c r="DS91" i="1"/>
  <c r="DQ91" i="1"/>
  <c r="DP91" i="1"/>
  <c r="DO91" i="1"/>
  <c r="DN91" i="1"/>
  <c r="DM91" i="1"/>
  <c r="DL91" i="1"/>
  <c r="DQ89" i="1"/>
  <c r="DN89" i="1"/>
  <c r="DW87" i="1"/>
  <c r="DV87" i="1"/>
  <c r="DU87" i="1"/>
  <c r="DT87" i="1"/>
  <c r="DS87" i="1"/>
  <c r="DQ87" i="1"/>
  <c r="DP87" i="1"/>
  <c r="DO87" i="1"/>
  <c r="DN87" i="1"/>
  <c r="DM87" i="1"/>
  <c r="DL85" i="1"/>
  <c r="DL87" i="1" s="1"/>
  <c r="DT61" i="1"/>
  <c r="DN9" i="1"/>
  <c r="DN63" i="1"/>
  <c r="DU63" i="1" s="1"/>
  <c r="DX63" i="1"/>
  <c r="DX41" i="1"/>
  <c r="DT25" i="1" l="1"/>
  <c r="DU25" i="1"/>
  <c r="DU71" i="1"/>
  <c r="DY71" i="1"/>
  <c r="DY25" i="1"/>
  <c r="DY69" i="1"/>
  <c r="DV79" i="1"/>
  <c r="DU69" i="1"/>
  <c r="DY67" i="1"/>
  <c r="DT67" i="1"/>
  <c r="DT65" i="1"/>
  <c r="DT63" i="1"/>
  <c r="DY63" i="1"/>
  <c r="DN7" i="1"/>
  <c r="DT7" i="1" s="1"/>
  <c r="DX15" i="1"/>
  <c r="DN15" i="1"/>
  <c r="DU15" i="1" s="1"/>
  <c r="DX13" i="1"/>
  <c r="DN13" i="1"/>
  <c r="DU13" i="1" s="1"/>
  <c r="DX11" i="1"/>
  <c r="DN11" i="1"/>
  <c r="DU11" i="1" s="1"/>
  <c r="DY11" i="1" l="1"/>
  <c r="DY15" i="1"/>
  <c r="DY13" i="1"/>
  <c r="DT11" i="1"/>
  <c r="DT13" i="1"/>
  <c r="DT15" i="1"/>
  <c r="DN59" i="1" l="1"/>
  <c r="DN57" i="1"/>
  <c r="DN55" i="1"/>
  <c r="DN53" i="1"/>
  <c r="DN47" i="1"/>
  <c r="DN43" i="1"/>
  <c r="DN41" i="1"/>
  <c r="DN39" i="1"/>
  <c r="DT39" i="1" s="1"/>
  <c r="DN33" i="1"/>
  <c r="DN31" i="1"/>
  <c r="DN27" i="1"/>
  <c r="DN21" i="1"/>
  <c r="DN19" i="1"/>
  <c r="DN17" i="1"/>
  <c r="DN29" i="1"/>
  <c r="DU7" i="1" l="1"/>
  <c r="AM89" i="1"/>
  <c r="AL89" i="1"/>
  <c r="AK89" i="1"/>
  <c r="AJ89" i="1"/>
  <c r="AL87" i="1"/>
  <c r="AM85" i="1"/>
  <c r="AL85" i="1"/>
  <c r="AK85" i="1"/>
  <c r="AJ83" i="1"/>
  <c r="AJ85" i="1" s="1"/>
  <c r="DT59" i="1"/>
  <c r="DT57" i="1"/>
  <c r="DT55" i="1"/>
  <c r="DT53" i="1"/>
  <c r="DN51" i="1"/>
  <c r="DT51" i="1" s="1"/>
  <c r="DN49" i="1"/>
  <c r="DT49" i="1" s="1"/>
  <c r="DT47" i="1"/>
  <c r="DN45" i="1"/>
  <c r="DT45" i="1" s="1"/>
  <c r="DT43" i="1"/>
  <c r="DT41" i="1"/>
  <c r="DN37" i="1"/>
  <c r="DT37" i="1" s="1"/>
  <c r="DN35" i="1"/>
  <c r="DT35" i="1" s="1"/>
  <c r="DT33" i="1"/>
  <c r="DT31" i="1"/>
  <c r="DT29" i="1"/>
  <c r="DT27" i="1"/>
  <c r="DT19" i="1"/>
  <c r="DT17" i="1"/>
  <c r="DT9" i="1"/>
  <c r="DX53" i="1"/>
  <c r="DX51" i="1"/>
  <c r="DX47" i="1"/>
  <c r="DX57" i="1"/>
  <c r="DX45" i="1"/>
  <c r="DX59" i="1"/>
  <c r="DX43" i="1"/>
  <c r="DX55" i="1"/>
  <c r="DX49" i="1"/>
  <c r="DX37" i="1"/>
  <c r="DN79" i="1" l="1"/>
  <c r="DS81" i="1" s="1"/>
  <c r="DU21" i="1"/>
  <c r="DY21" i="1"/>
  <c r="DT21" i="1"/>
  <c r="DU57" i="1"/>
  <c r="DY51" i="1"/>
  <c r="DY47" i="1"/>
  <c r="DU49" i="1"/>
  <c r="DU59" i="1"/>
  <c r="DU45" i="1"/>
  <c r="DY53" i="1"/>
  <c r="DU43" i="1"/>
  <c r="DU55" i="1"/>
  <c r="DU37" i="1"/>
  <c r="DY57" i="1"/>
  <c r="DY59" i="1"/>
  <c r="DY45" i="1"/>
  <c r="DY43" i="1"/>
  <c r="DY33" i="1"/>
  <c r="DU33" i="1"/>
  <c r="DY49" i="1"/>
  <c r="DY55" i="1"/>
  <c r="DU47" i="1"/>
  <c r="DU53" i="1"/>
  <c r="DU51" i="1"/>
  <c r="DY37" i="1"/>
  <c r="DX39" i="1"/>
  <c r="DX35" i="1"/>
  <c r="DX19" i="1"/>
  <c r="DX17" i="1"/>
  <c r="DX9" i="1"/>
  <c r="DX7" i="1"/>
  <c r="DU35" i="1"/>
  <c r="DU27" i="1"/>
  <c r="DU31" i="1"/>
  <c r="DU41" i="1"/>
  <c r="DX79" i="1" l="1"/>
  <c r="DY7" i="1"/>
  <c r="DU39" i="1"/>
  <c r="DY41" i="1"/>
  <c r="DY39" i="1"/>
  <c r="DY31" i="1"/>
  <c r="DY19" i="1"/>
  <c r="DY35" i="1"/>
  <c r="DY9" i="1"/>
  <c r="DY17" i="1"/>
  <c r="DY29" i="1"/>
  <c r="DY27" i="1"/>
  <c r="DU9" i="1"/>
  <c r="DU19" i="1"/>
  <c r="DU17" i="1"/>
  <c r="DU29" i="1"/>
  <c r="I50" i="4" l="1"/>
  <c r="G50" i="4"/>
</calcChain>
</file>

<file path=xl/comments1.xml><?xml version="1.0" encoding="utf-8"?>
<comments xmlns="http://schemas.openxmlformats.org/spreadsheetml/2006/main">
  <authors>
    <author>Author</author>
  </authors>
  <commentList>
    <comment ref="C3" authorId="0">
      <text>
        <r>
          <rPr>
            <b/>
            <sz val="9"/>
            <color indexed="81"/>
            <rFont val="Tahoma"/>
            <family val="2"/>
          </rPr>
          <t>Author:</t>
        </r>
        <r>
          <rPr>
            <sz val="9"/>
            <color indexed="81"/>
            <rFont val="Tahoma"/>
            <family val="2"/>
          </rPr>
          <t xml:space="preserve">
endments of the Rules </t>
        </r>
      </text>
    </comment>
  </commentList>
</comments>
</file>

<file path=xl/sharedStrings.xml><?xml version="1.0" encoding="utf-8"?>
<sst xmlns="http://schemas.openxmlformats.org/spreadsheetml/2006/main" count="2187" uniqueCount="1187">
  <si>
    <t>Plyd</t>
  </si>
  <si>
    <t>1st</t>
  </si>
  <si>
    <t>2nd</t>
  </si>
  <si>
    <t>Total £</t>
  </si>
  <si>
    <t>Name</t>
  </si>
  <si>
    <t>H'cp</t>
  </si>
  <si>
    <t>Pts</t>
  </si>
  <si>
    <t>Frank Beaton</t>
  </si>
  <si>
    <t>Bobby Hallett</t>
  </si>
  <si>
    <t>Peter Layton</t>
  </si>
  <si>
    <t>Peter Burchall</t>
  </si>
  <si>
    <t>Chris Minto</t>
  </si>
  <si>
    <t>Geoff Wall</t>
  </si>
  <si>
    <t>Vince Price</t>
  </si>
  <si>
    <t>Sweep  1st/2nd</t>
  </si>
  <si>
    <t>Handicap Adjustments</t>
  </si>
  <si>
    <t xml:space="preserve">Winner(s) </t>
  </si>
  <si>
    <t xml:space="preserve">Runner(s) up </t>
  </si>
  <si>
    <t>Bob Young</t>
  </si>
  <si>
    <t>"Bert Kwok"</t>
  </si>
  <si>
    <t>"Brains"</t>
  </si>
  <si>
    <t>+1</t>
  </si>
  <si>
    <t>"The Straggler" [F.B.]</t>
  </si>
  <si>
    <t>"The Cardinal" [P.B.]</t>
  </si>
  <si>
    <t>Peter Fowler [P.F.]</t>
  </si>
  <si>
    <t>John Gibson [J.G.]</t>
  </si>
  <si>
    <t>"Jockstrap" [R.H.]</t>
  </si>
  <si>
    <t>£</t>
  </si>
  <si>
    <t>No.</t>
  </si>
  <si>
    <t>Morpeth Open House Golf Society [Mohgs] 2011</t>
  </si>
  <si>
    <t>Simon Hallett [S.H.]</t>
  </si>
  <si>
    <t>Results Records</t>
  </si>
  <si>
    <t>"the Comic"</t>
  </si>
  <si>
    <t>Dave Findlay[D.F.]</t>
  </si>
  <si>
    <t xml:space="preserve">1st </t>
  </si>
  <si>
    <t xml:space="preserve">2nd </t>
  </si>
  <si>
    <t>Sweep Distribution  for £2.50  Stake</t>
  </si>
  <si>
    <t>"Rabbi" [P.L.]</t>
  </si>
  <si>
    <t>"Crocodile" [C.M.]</t>
  </si>
  <si>
    <t>"Prof." [R.Y.]</t>
  </si>
  <si>
    <t>" il Matador" [G.W.]</t>
  </si>
  <si>
    <t>"Blue Watch"</t>
  </si>
  <si>
    <t>Andrew Minto [A.M.]</t>
  </si>
  <si>
    <t>Keith Armstrong[K.A.]</t>
  </si>
  <si>
    <t>"Hot Lips"</t>
  </si>
  <si>
    <t>Average winnings per game played</t>
  </si>
  <si>
    <t>+2</t>
  </si>
  <si>
    <t>Last player Duffer(s) of the day</t>
  </si>
  <si>
    <t>2nd last player(s)</t>
  </si>
  <si>
    <t>Revised handicap</t>
  </si>
  <si>
    <t>Plyrs</t>
  </si>
  <si>
    <t>Plyrs.</t>
  </si>
  <si>
    <t>Rev. H'cp</t>
  </si>
  <si>
    <t>"The Viper" [V.P.]</t>
  </si>
  <si>
    <t>"The Kid"</t>
  </si>
  <si>
    <t>Morpeth Open House Golf Society [Mohgs] 2112</t>
  </si>
  <si>
    <t>Sweep Distribution  for £1.00  Stake</t>
  </si>
  <si>
    <t>02/01/2012</t>
  </si>
  <si>
    <t>H'cp @ 01/01/2012</t>
  </si>
  <si>
    <t>Competitions</t>
  </si>
  <si>
    <t>Morpeth Open House Golf Society [MOHGS]</t>
  </si>
  <si>
    <t>Forward</t>
  </si>
  <si>
    <t>Sweepstakes</t>
  </si>
  <si>
    <t>Handicaps</t>
  </si>
  <si>
    <t xml:space="preserve">The official club handicap on the 1st of January or the date upon which a golfer joins theMOHGS shall become the initial MOHGS handicap and all subsequent handicaps for the year shall be based upon this initial handicap. Handicaps will be adjusted in accordance with the following :-                                  </t>
  </si>
  <si>
    <t>Betterball\Team Competitions : Winners -1 Duffers +1</t>
  </si>
  <si>
    <t>Competitions will fall into four categories depending largely on the number of participants on the competition day.  The minimum number of participants for a competition to take place is 5. If the number is less than 5 the players shall make their own arrangements regarding the type of competition, sweepstakes and play with themselves [Cat 1]. The result of this match will have no bearing on the MOGHS handicap etc. and treated as a totally seperate venture.</t>
  </si>
  <si>
    <t xml:space="preserve">The basic MOHGS competition shall be individual stableford [Cat.2] . If the number of players is a multiple of 4 the competition will be  betterball stableford [Cat.3] and if a multiple of 3 a team competition should be considered [Cat.4]. </t>
  </si>
  <si>
    <t>MOHGS is a golfing society open to all like minded golfers who would like to partake in golfing competitions usually but not exclusively on mondays normally between the hours of 8.30 and 9.00a.m. together with the occasional "away" day at other courses. To facilitate the smooth running of the society the particiants will elect officers to carry out certain duties. The officers will include chairman,[FB] honourable secretary,[PF] competition secretary, [RH]  financial secretary, [PB] concert chairman,[VP] official photographer,[CM] away day organiser, [PB] and ball tosser,[PF]. The initials in [] are those of the current officers holding the various positions.</t>
  </si>
  <si>
    <t>1. There must be at least 5 people on the oche on any Monday for the game to be acknowledged as a proper MOHGS competition day. If less than 5 people turn out, the game has to be agreed between themselves.</t>
  </si>
  <si>
    <t>Mr. J.G enquired about the current h/cap system, as to whether 28 should be the upper limit. Mr. F.B recommended that h/caps should continue to be increased and there be no upper limit. Mr. V.P opined that he felt that Mr. J.G was uncomfortable with the present system because he thought he was receiving too many shots. It was eventually decided that the h/caps would be increased unconditionally.</t>
  </si>
  <si>
    <t>as shown</t>
  </si>
  <si>
    <t>Duffer(s) of the day</t>
  </si>
  <si>
    <t>Adjusted total winnings</t>
  </si>
  <si>
    <t>Team Winners</t>
  </si>
  <si>
    <t>£1 Sweep</t>
  </si>
  <si>
    <t>£2.50 Sweep</t>
  </si>
  <si>
    <t>Frank Beaton [F.B.]</t>
  </si>
  <si>
    <t>Bobby Hallett [R.H.]</t>
  </si>
  <si>
    <t>Peter Layton [P.L.]</t>
  </si>
  <si>
    <t>Chris Minto [C.M.]</t>
  </si>
  <si>
    <t>Dave Findlay [D.F.]</t>
  </si>
  <si>
    <t>Keith Suddaby [K.S.]</t>
  </si>
  <si>
    <t>Entrance fee per competitor will be £1.00 for "home"[Morpeth] games and £2.50 for "away" games and special occasions [e.g. Xmas Party] at the descretion of the competition secretary. In addition there will be a fee for twos at any hole of £0.20 for home games and £0.50 for away games. If no twos are achieved on the day the twos sweep will be carried forward to the next competion and distributed among any twos achievers on that day or again carried forward until a two is achieved by a competitor. In betterball and team competitions any winnings will be shared equally among all the members of the winning pair\team. The sweep shall be distributed in the following manner. 5+ entrants: 1st 70% 2nd-30% The percentages are approximate and the amounts will be rounded to the nearest £0.50 generally as shown in "Results "</t>
  </si>
  <si>
    <t>Rules of Mohgs</t>
  </si>
  <si>
    <t>Membership</t>
  </si>
  <si>
    <t>There is no restriction to membership and anybody who has played in a Mohgs event automatically becomes a member of the society.</t>
  </si>
  <si>
    <t>Club\Mhg H'cp. Diff.</t>
  </si>
  <si>
    <t>Amendments / Clarification of the rules as agreed at post competition meetings</t>
  </si>
  <si>
    <t>Minutes of Meeting held on 14 February 2011</t>
  </si>
  <si>
    <t>R.H. [Jockstrap] suggested that if 4 or less members should attend  the meet</t>
  </si>
  <si>
    <t>the sweep rules should not apply and those present would organise their own</t>
  </si>
  <si>
    <t>competition. Seconded by Gibbo [the brains] and carried unanimously.</t>
  </si>
  <si>
    <t>Minutes of Meeting held on 21 February 2011</t>
  </si>
  <si>
    <t>F.B.[The Straggler] asked whether a hole in one would qualify  for the "twos" pot. After discussionns P.B.[The Cardinal] proposed that all the twos pot should be awarded in total to the golfer(s) securing a hole in one from which [at their discretion] they could used to provide a celebrity drink. Seconded by R.H. [Jockstrap] and passed unanimously.</t>
  </si>
  <si>
    <t>Minutes of Meeting held on 07 March 2011</t>
  </si>
  <si>
    <t>R.H. Confirmed that the records show that the current "MOGHS" handicap applied to "away" days</t>
  </si>
  <si>
    <t>Minutes of meeting on 28th March 2011</t>
  </si>
  <si>
    <t>Minutes of meeting on 04th May 2011</t>
  </si>
  <si>
    <t>Agreed that in 4 ball betterball any 2s winnings to be shared equally by all members of the winning team[s].</t>
  </si>
  <si>
    <t>1. In singles competitions the winner is pulled 2 shots and the second placed person is pulled 1 shot. The last player in the comp. goes up 2 shots and the 2nd last goes up 1 shot. If the competition is drawn, everyone except the winners are given 1 shot.</t>
  </si>
  <si>
    <t>2. In pair's competitions, the winners are pulled one shot each and the overall losers gain one shot each.</t>
  </si>
  <si>
    <t>Both of the above proposals were agreed unanimously.</t>
  </si>
  <si>
    <t>2012 MINUTES</t>
  </si>
  <si>
    <t>Minutes of Meeting held on 24th October 2011</t>
  </si>
  <si>
    <t>Minutes of Meeting held on 16th January 2012</t>
  </si>
  <si>
    <t>2011 MINUTES</t>
  </si>
  <si>
    <t>Team Runners up</t>
  </si>
  <si>
    <t>Team Duffers</t>
  </si>
  <si>
    <t xml:space="preserve">as shown </t>
  </si>
  <si>
    <t>-1</t>
  </si>
  <si>
    <t>Av. Points</t>
  </si>
  <si>
    <t>Checks</t>
  </si>
  <si>
    <t>[D77:DG77]  =</t>
  </si>
  <si>
    <t>^</t>
  </si>
  <si>
    <t>2013 MINUTES</t>
  </si>
  <si>
    <t>Minutes of Meeting held on 8th April 2013</t>
  </si>
  <si>
    <t>1. Should there be more than one winner In team competitions the total sweepstake proceeds shall be shared equally by all winners and no prize for 2nd place shall be awarded.</t>
  </si>
  <si>
    <t>As there were 2 winners this week  the team in 2nd place Mr F.B. &amp; Mr P.L.  generously donated their winnings to be shared by the two winning teams. After careful consideration the competition secretary has agreed to the following change to the sweepstake distribution .</t>
  </si>
  <si>
    <t>Approx.    70%</t>
  </si>
  <si>
    <t>CHANGES TO THE H/CAP SYSTEM: This item was instigated by Jocks, who had thought long and hard about the present situation and had decided that the system was due for review in order to make it fairer all round. He therefore proposed that in future, starting from next week, the following changes be made:</t>
  </si>
  <si>
    <t>Andrew Layton [A.L.]</t>
  </si>
  <si>
    <t xml:space="preserve">Proposal by BH that MOHGS sweaters be worn on 1st Monday of every month  with a £0.50 fine for non-compliance seconded and passed 4:3 </t>
  </si>
  <si>
    <t>Minutes of Meeting held on 6th December 2013</t>
  </si>
  <si>
    <t>MINUTES FOR MONDAY 21st. NOV 2011 IN THE CLUBHOUSE.</t>
  </si>
  <si>
    <t>Those officers who wish to resign at the A.G.M must do so in writing and ensure the letter in a sealed envelope is given to Mr. Kwok (Hon. Sec.), prior to the aforesaid meeting.</t>
  </si>
  <si>
    <t>Simon Hallett</t>
  </si>
  <si>
    <t xml:space="preserve">"The Straggler" </t>
  </si>
  <si>
    <t xml:space="preserve">"The Cardinal" </t>
  </si>
  <si>
    <t xml:space="preserve">"Bert Kwok" </t>
  </si>
  <si>
    <t xml:space="preserve">"Jockstrap" </t>
  </si>
  <si>
    <t xml:space="preserve">"Rabbi" </t>
  </si>
  <si>
    <t xml:space="preserve">"Crocs" </t>
  </si>
  <si>
    <t>"Soapy"</t>
  </si>
  <si>
    <t xml:space="preserve">"il Matador" </t>
  </si>
  <si>
    <t>"Biggles bar mitzvah"</t>
  </si>
  <si>
    <t>Handicaps will revert back to the current official club handicap on 1st January each year. The  charts in "Record of Results" indicate the sweep distribution for home and away fixtures and number of contestants.</t>
  </si>
  <si>
    <t>Query on prizegiving by Mr. F.B-should the joint first and second prize money not have been shared by the joint winners? Mr. B.H said " No!"  end of.</t>
  </si>
  <si>
    <t>"The Geezer"</t>
  </si>
  <si>
    <t>Club Handicap 01/01/2015</t>
  </si>
  <si>
    <t>"The Laird"</t>
  </si>
  <si>
    <t>Terry Minnett [T.M.]</t>
  </si>
  <si>
    <t>28</t>
  </si>
  <si>
    <t>13</t>
  </si>
  <si>
    <t>Geezers 2015</t>
  </si>
  <si>
    <t>Av. Paid per game played</t>
  </si>
  <si>
    <t>Check</t>
  </si>
  <si>
    <t>today</t>
  </si>
  <si>
    <t>Prev. total</t>
  </si>
  <si>
    <t>Total</t>
  </si>
  <si>
    <t>DP 59-60</t>
  </si>
  <si>
    <t xml:space="preserve"> </t>
  </si>
  <si>
    <t xml:space="preserve">DF77   *  £0.20  </t>
  </si>
  <si>
    <t xml:space="preserve">Deputy Duffer(s) </t>
  </si>
  <si>
    <t>"Shagpile"</t>
  </si>
  <si>
    <t>"Windscale"</t>
  </si>
  <si>
    <t>Michael Metcalfe [M.M.]</t>
  </si>
  <si>
    <t>Geoff Ainsley [G.A.]</t>
  </si>
  <si>
    <t>Bob Young {B.Y.]</t>
  </si>
  <si>
    <t>"Prof."</t>
  </si>
  <si>
    <t>Jim Paxton</t>
  </si>
  <si>
    <t>"Paxo"</t>
  </si>
  <si>
    <t>"Shotgun"</t>
  </si>
  <si>
    <t>Vince Price [V.P.]</t>
  </si>
  <si>
    <t>Alan Watson [A.W.]</t>
  </si>
  <si>
    <t>" Winker"</t>
  </si>
  <si>
    <t xml:space="preserve">" Viper" </t>
  </si>
  <si>
    <t xml:space="preserve">Singles Competitions : Winners -2; Second - 1; Duffer [last] +2; Deputy Duffer [2nd last] +1. </t>
  </si>
  <si>
    <t xml:space="preserve">  + aw.days, Xmas   =</t>
  </si>
  <si>
    <t>Geoff Wall [G.F.]</t>
  </si>
  <si>
    <t>25/01/2016</t>
  </si>
  <si>
    <t>Morpeth Open House Golf Society [Mohgs] 2016</t>
  </si>
  <si>
    <t>Marcus Chisholm [M.C.]</t>
  </si>
  <si>
    <t>"Bumpers" [t.b.c.]</t>
  </si>
  <si>
    <t>MINUTES FOR MONDAY 25 JANUARY IN THE CLUBHOUSE. </t>
  </si>
  <si>
    <t>£2.60 was collected in swears and is in the safekeeping of the Chair. </t>
  </si>
  <si>
    <t>Brains and the Prof. who won last week's senior's comp. </t>
  </si>
  <si>
    <t>Noel and Fee on the good news of their pregnancy, and to the Chair, who is revelling in the reflected glory. </t>
  </si>
  <si>
    <t>BUSINESS OF THE DAY: </t>
  </si>
  <si>
    <t>* The Chair felt that the Christmas Party was rather cluttered and proposed that the AGM should be held either before or after the party and thus leave more room for gaiety on the day itself. The proposal aroused general support and the date of the AGM will be considered at a future meeting. </t>
  </si>
  <si>
    <t>* The Chair considered that the members should be more focussed on deciding venues for away days. The Bridle Path was put forward for consideration and C.M will enquired about availability. </t>
  </si>
  <si>
    <t>* The Cardinal, it was reported, has discovered a deal at Close House, which includes DB&amp;B for £99 as well as 2 rounds of golf. </t>
  </si>
  <si>
    <t>R.H and E.E entered the meeting at this point and were warmly welcomed. </t>
  </si>
  <si>
    <t>* Brains volunteered to check the availability of Hunley Hall on or around 22 May. </t>
  </si>
  <si>
    <t>* Barney Rubbles crew are here to do battle on 9 May. </t>
  </si>
  <si>
    <t>* The Comp. Sec. reminded the group that we are due to play at Beamish on 16 May but that the date is flexible. </t>
  </si>
  <si>
    <t>* The Rabbi welcomed Marcus Chisholm to today's event and asked if he had given consideration to a nickname. Marcus recalled that his nickname at school had been Bumpers and this immediately impressed the members, who agreed that this would become his future monicker. </t>
  </si>
  <si>
    <t>* The Geezer in a unilateral display of generosity revealed that he was willing to carry Jock's clubs at a future date. Jocks tearfully thanked the Geezer but declined the offer, insisting that his back problems were receding and that he was confident that he would be sufficiently recovered to carry his own clubs next week. Brains enquired, tongue in cheek, if the Geezer was up to giving Jethro a piggy back around the course, whilst buggies were out of commission. The Geezer made no comment. </t>
  </si>
  <si>
    <t>* The Chair asked for support for a Cockney themed event but was snubbed by everyone save the Geezer and Kwok who then delivered an impromptu rendition of </t>
  </si>
  <si>
    <t>"Roll out the Barrel." </t>
  </si>
  <si>
    <t>* The new rules of golf insist that h/caps should now be based on 9/10's rather than 3/4 of the full h/cap. The Comp. Sec. observed that this new rule would pertain during his watch. </t>
  </si>
  <si>
    <t>* The Laird proposed that in future the 6 or more Geezer card should be replaced with a double bogey card. The proposal was approved. </t>
  </si>
  <si>
    <t>* Shotgun asked for clarification on the in the trees card. He was informed that, in the trees, also includes under the canopy. </t>
  </si>
  <si>
    <t>* Thanks were extended to Shagpile for organising the away day to Newbiggin and for the hospitality that was extended to the visitors. </t>
  </si>
  <si>
    <t>* It was decided to ditch the Char Mausum as a venue for an Injun, in favour of an Injun,TBD, in Gosforth on 22 February. </t>
  </si>
  <si>
    <t>* Marcus gave his email address as, " marcuschisholm@btinternet.com ." </t>
  </si>
  <si>
    <t>Tee times next week are, 8.48, 8.56 and 9.04. </t>
  </si>
  <si>
    <t>The meeting closed at 1.10, since there was no further business. </t>
  </si>
  <si>
    <t>BURT E. KWOK ( Hon. Sec. ) </t>
  </si>
  <si>
    <r>
      <rPr>
        <b/>
        <sz val="11"/>
        <rFont val="Arial"/>
        <family val="2"/>
      </rPr>
      <t>PRESENT:</t>
    </r>
    <r>
      <rPr>
        <sz val="11"/>
        <rFont val="Arial"/>
        <family val="2"/>
      </rPr>
      <t xml:space="preserve"> A. B-W, K.S, M.C, B.Y, G.W, J.G, P.F, D.F, P.L, T.M, F.B, C.M. </t>
    </r>
  </si>
  <si>
    <r>
      <rPr>
        <b/>
        <sz val="11"/>
        <rFont val="Arial"/>
        <family val="2"/>
      </rPr>
      <t>APOLS:</t>
    </r>
    <r>
      <rPr>
        <sz val="11"/>
        <rFont val="Arial"/>
        <family val="2"/>
      </rPr>
      <t xml:space="preserve"> B.H, P.B, H.C, M.M, A.L. </t>
    </r>
  </si>
  <si>
    <r>
      <rPr>
        <b/>
        <sz val="11"/>
        <rFont val="Arial"/>
        <family val="2"/>
      </rPr>
      <t>RESULTS:</t>
    </r>
    <r>
      <rPr>
        <sz val="11"/>
        <rFont val="Arial"/>
        <family val="2"/>
      </rPr>
      <t xml:space="preserve"> There was 1 x 2 by M.C. Today's comp. was a four ball better ball. D'soD were Kwok and the Laird with 43 points. DD'soD were the Rabbi and El Mat with 44 points. Runners up were the Prof and Straggler with 49 points. The winners with a massive score of 52 points were the Geezer and Crocs. </t>
    </r>
  </si>
  <si>
    <r>
      <rPr>
        <b/>
        <sz val="11"/>
        <rFont val="Arial"/>
        <family val="2"/>
      </rPr>
      <t>TOASTS:</t>
    </r>
    <r>
      <rPr>
        <sz val="11"/>
        <rFont val="Arial"/>
        <family val="2"/>
      </rPr>
      <t xml:space="preserve"> George Woodward R.I.P. </t>
    </r>
  </si>
  <si>
    <r>
      <rPr>
        <b/>
        <sz val="11"/>
        <rFont val="Arial"/>
        <family val="2"/>
      </rPr>
      <t xml:space="preserve">THE MINUTES OF THE LAST MEETING </t>
    </r>
    <r>
      <rPr>
        <sz val="11"/>
        <rFont val="Arial"/>
        <family val="2"/>
      </rPr>
      <t>WERE ACCEPTED WITHOUT CHALLENGE. </t>
    </r>
  </si>
  <si>
    <t>Totals for 2016</t>
  </si>
  <si>
    <t>"2s" for 2016</t>
  </si>
  <si>
    <t>01/02/2016</t>
  </si>
  <si>
    <t>14</t>
  </si>
  <si>
    <t>15</t>
  </si>
  <si>
    <t>21</t>
  </si>
  <si>
    <t>18</t>
  </si>
  <si>
    <t>12</t>
  </si>
  <si>
    <t>4BBB over 11 holes Two 2s posted by M.M &amp; D.F - M.M.\R.H. &amp; D.F\P.F. receive £0.60 ea.</t>
  </si>
  <si>
    <t>MINUTES FOR MONDAY 1 FEBRUARY IN THE CLUBHOUSE. </t>
  </si>
  <si>
    <t>Only 11 holes played today due to the strong winds which made conditions extremely hazardous. The comp. was four ball better ball. </t>
  </si>
  <si>
    <t>Before today's meeting, the Prof presented Kwok with a collection of minute books and an attaché case, with which to carry the books, and a selection of pens of differing colours, to record the salient events of meetings for the next ten years. Kwok was immensely grateful for this act of unbridled generosity since he has been forced hitherto by the upper echelons of the society to bear the cost of stationery from his own meagre financial resources. Kwok was hopeful that he would live long enough to make good use of the new stationery since at his present age he realises that life is very tenuous and has already stopped buying green bananas. </t>
  </si>
  <si>
    <t>The Chair stated categorically, that in future he will never ever question the decision making of the Hon. Comp. Sec., after today's decision to curtail the number of holes played to 11. </t>
  </si>
  <si>
    <t>Jamie Murray and partner for winning the Australian tennis championship. </t>
  </si>
  <si>
    <t>* The Rabbi has made up 4 new sets of Geezers cards. He expects 5 cards to be returned after every game and will penalise any member who loses a card, with a fine of 50p. </t>
  </si>
  <si>
    <t>* The Chair was cautioned by the President for omitting to bring his gavel. </t>
  </si>
  <si>
    <t>* Bumpers announced that the bar refurbishment would begin on 22 Feb. and assured the group that sufficient finance had been obtained through the selling of 3 life memberships. The MOHGS were reminded that they had pledged £25 to this cause. </t>
  </si>
  <si>
    <t>* No news about the Bridle Path. </t>
  </si>
  <si>
    <t>* The President has enquired about arranging a special meal at the Char Mausum and was thanked for his efforts but it was decided that a venue in Gosforth, namely the Ahad was the preferred option, preceded by drinks at the County Hotel, at approximately 4.30, on 22 Feb. </t>
  </si>
  <si>
    <t>* It was decided that the Close House deal was excellent value and the Cardinal will probe further. </t>
  </si>
  <si>
    <t>* Brains has made further enquiries about the availability of Hunley Hall. There are vacancies on 16/17 and 22/23 May. B.H proposed that we attend Close House early in the season and H.H later. It was agreed that all interested parties should contact Brains before Friday, stating their preferred date and or availability. The cost of the expedition would be £89/person. </t>
  </si>
  <si>
    <t>* The arrangements for the visit of the Rubble gang are well under way. 14 members are required to make up the team and preference will be given to those who played at Ainsdale. There will be a meal afterwards and the President is confident that there would be enough food to cater for extra guests if required. The game kicks off at 9.40 on 9 May. The President will be captain for the day. </t>
  </si>
  <si>
    <t>* St. Rappe announced that the Beamish date is now even more flexible in the light of the present uncertainty of future fixtures. </t>
  </si>
  <si>
    <t>BUSINESS OF DAY: </t>
  </si>
  <si>
    <t>* The Laird, having checked last week's spreadsheet, enquired whether the Comp. Sec. had allocated the correct division of cash to the winner and runner up. The Comp. Sec. said he would look into it. </t>
  </si>
  <si>
    <t>* All swears money for this week and last is now in the safekeeping of the Cardinal. </t>
  </si>
  <si>
    <t>* The Comp. Sec., presented as food for thought, the notion that all officers of the c/tee should be in post for a maximum of 4 years. The Cardinal was of the opinion that this was a matter for discussion at the AGM. </t>
  </si>
  <si>
    <t>* The Chair promised to contact Delboy about the possibility of making a new order for MOHGS mufti. There was also talk about the possibility of ordering hats which included the logo. There was general agreement that a fine of 50p should be levied on those members who neglected to wear the MOHGS jumpers on the first Monday of the month. Those members who did not yet possess the MOHGS regalia would be exempt from fines. </t>
  </si>
  <si>
    <t>The meeting closed at 12.30. </t>
  </si>
  <si>
    <t>BURT E. Kwok (Hon. Sec.) </t>
  </si>
  <si>
    <r>
      <rPr>
        <b/>
        <sz val="11"/>
        <rFont val="Arial"/>
        <family val="2"/>
      </rPr>
      <t>PRESENT:</t>
    </r>
    <r>
      <rPr>
        <sz val="11"/>
        <rFont val="Arial"/>
        <family val="2"/>
      </rPr>
      <t xml:space="preserve"> J.G, P.B, D.F, P.F, F.B, B.H, B.Y, K.S, P.L, C.M, M.M, M.C. </t>
    </r>
  </si>
  <si>
    <r>
      <rPr>
        <b/>
        <sz val="11"/>
        <rFont val="Arial"/>
        <family val="2"/>
      </rPr>
      <t>APOLOGIES:</t>
    </r>
    <r>
      <rPr>
        <sz val="11"/>
        <rFont val="Arial"/>
        <family val="2"/>
      </rPr>
      <t xml:space="preserve"> E.E, A.L, H.C, G.W. </t>
    </r>
  </si>
  <si>
    <r>
      <rPr>
        <b/>
        <sz val="11"/>
        <rFont val="Arial"/>
        <family val="2"/>
      </rPr>
      <t>RESULTS:</t>
    </r>
    <r>
      <rPr>
        <sz val="11"/>
        <rFont val="Arial"/>
        <family val="2"/>
      </rPr>
      <t xml:space="preserve"> There were 2 x 2s posted by Shagpile and the Laird. D'soD were Bumpers and Straggler with 24 points. Brains and the Cardinal were runners up with 29 points. The winners with a magnificent 30 points were Prof and Crocs. </t>
    </r>
  </si>
  <si>
    <r>
      <rPr>
        <b/>
        <sz val="11"/>
        <rFont val="Arial"/>
        <family val="2"/>
      </rPr>
      <t>TOASTS:</t>
    </r>
    <r>
      <rPr>
        <sz val="11"/>
        <rFont val="Arial"/>
        <family val="2"/>
      </rPr>
      <t xml:space="preserve"> Terry Wogan RIP. </t>
    </r>
  </si>
  <si>
    <r>
      <rPr>
        <b/>
        <sz val="11"/>
        <rFont val="Arial"/>
        <family val="2"/>
      </rPr>
      <t>LAST WEEKS MINUTES</t>
    </r>
    <r>
      <rPr>
        <sz val="11"/>
        <rFont val="Arial"/>
        <family val="2"/>
      </rPr>
      <t xml:space="preserve"> ACCEPTED UNCHALLENGED. </t>
    </r>
  </si>
  <si>
    <t>20</t>
  </si>
  <si>
    <t>29</t>
  </si>
  <si>
    <t>16</t>
  </si>
  <si>
    <t>11</t>
  </si>
  <si>
    <t>25</t>
  </si>
  <si>
    <t>4BBB Competition One 2 posted by M.C. - Team  M.C.\K.S. £1.20 each.          No Geezers cards</t>
  </si>
  <si>
    <t>08/02/2016</t>
  </si>
  <si>
    <t>Individual Stableford Two 2s posted by The Laird &amp; Crocs each receive £1.30 No Geezers Cards</t>
  </si>
  <si>
    <t>MEETING ON MONDAY 8 FEBRUARY IN THE CLUBHOUSE. </t>
  </si>
  <si>
    <t>Today's meeting was a genuinely sad and heartfelt affair, after it was revealed by the Chair, that Margaret, the beloved wife of our President Keith, had passed away on Sunday. There was a moment of stunned silence as the news sank in, before each of the members expressed their feelings of sympathy and condolence for the bereaved family and friends at this time of grief. We didn't know Margaret very well, but we know through many references that she was greatly loved and admired by the President and her sudden passing will leave him In deep despair. We can only imagine his heartache at this time but we would like to assure him of our relentless support as he navigates his path through the many stages of mourning and remorse. </t>
  </si>
  <si>
    <t>MATTERS ARISING: </t>
  </si>
  <si>
    <t>* Crocs reported that the Bridle Path is available to visitors on Fridays at a cost of £10, which includes a bacon sarnie. It was decided to book a game on Friday 18 March. </t>
  </si>
  <si>
    <t>* There are at least 12 prospective candidates for the proposed visit to Close House on 11/12 April. The Cardinal will attempt to make arrangements for the visit. </t>
  </si>
  <si>
    <t>* The preferred date for the Hunley Hall trip was 15/16 May. At least 12 members displayed an interest and Brains will make appropriate arrangements. </t>
  </si>
  <si>
    <t>Tee times next week are 8.40, 8.48, 8.56 and 9.04. </t>
  </si>
  <si>
    <t>The meeting concluded in sombre mood at 1.10. </t>
  </si>
  <si>
    <t>BURT KWOK ( Hon. Sec.) </t>
  </si>
  <si>
    <t>MINUTES FOR MONDAY 15 FEBRUARY IN THE CLUBHOUSE. </t>
  </si>
  <si>
    <t>£1 was collected in swears, which the Laird has retained for safekeeping. </t>
  </si>
  <si>
    <t>The Chair was gently rebuked for wearing inappropriate dress, in that he appeared in a pair of jeans, albeit M&amp;S specials but nonetheless a slur on the customs and traditions of a fine old club like Morpeth. </t>
  </si>
  <si>
    <t>* The Bridle Path is all but settled. One member enquired if it was too late to apply for a place. Crocs will no doubt be in a position to answer this question at the next meeting. </t>
  </si>
  <si>
    <t>* The Cardinal has booked Close House for 11/12 April and will require a payment of £92/attendee by next Monday. </t>
  </si>
  <si>
    <t>* Brains has booked Hunley Hall for 15/16 May. The cost is £99 for a single and £89 for a double. Tee off times will be approximately 1.30 on Sunday and 11am on Monday. </t>
  </si>
  <si>
    <t>* The Chair reported that Crocs is negotiating a game v a select group from Longhirst GC, along the lines of the Newbiggin enterprise. More information will no doubt follow. </t>
  </si>
  <si>
    <t>* The Comp. Sec. has been quietly formulating a plan for a game against the Beamish Dirty Dozen and a return match at Morpeth. It was thought that a date in July, possibly the 11th or 18th at Beamish with the return fixture at Morpeth on either the 5th or 12th of September.</t>
  </si>
  <si>
    <t>The tee times for next week are as per. The Chair gave advanced notice that he will be unavailable as he has business down the smoke. </t>
  </si>
  <si>
    <t>The meeting closed at 1.10. </t>
  </si>
  <si>
    <t>Burty Kwok(Hon. Sec.) </t>
  </si>
  <si>
    <r>
      <rPr>
        <b/>
        <sz val="11"/>
        <rFont val="Arial"/>
        <family val="2"/>
      </rPr>
      <t>PRESENT:</t>
    </r>
    <r>
      <rPr>
        <sz val="11"/>
        <rFont val="Arial"/>
        <family val="2"/>
      </rPr>
      <t xml:space="preserve"> B.Y, P.L, P.F, J.G, G.W, T.M. </t>
    </r>
  </si>
  <si>
    <r>
      <rPr>
        <b/>
        <sz val="11"/>
        <rFont val="Arial"/>
        <family val="2"/>
      </rPr>
      <t>APOLOGIES:</t>
    </r>
    <r>
      <rPr>
        <sz val="11"/>
        <rFont val="Arial"/>
        <family val="2"/>
      </rPr>
      <t xml:space="preserve"> The Chair, the Laird and Jock S. arrived for the meeting but did not compete in today's event. The Chair and Jock were both crocked and the Laird just couldn't be arsed. Other apols from the Cardinal and Soapy. </t>
    </r>
  </si>
  <si>
    <r>
      <rPr>
        <b/>
        <sz val="11"/>
        <rFont val="Arial"/>
        <family val="2"/>
      </rPr>
      <t>RESULTS:</t>
    </r>
    <r>
      <rPr>
        <sz val="11"/>
        <rFont val="Arial"/>
        <family val="2"/>
      </rPr>
      <t xml:space="preserve"> Today's event was a Texas Scramble in which Kwok, Rabbi and Prof, defeated Brains, Geezer and the Matador by a score of 62 to 64 points. There were 2 x 2's so the pot was shared. </t>
    </r>
  </si>
  <si>
    <r>
      <rPr>
        <b/>
        <sz val="11"/>
        <rFont val="Arial"/>
        <family val="2"/>
      </rPr>
      <t>TOASTS:</t>
    </r>
    <r>
      <rPr>
        <sz val="11"/>
        <rFont val="Arial"/>
        <family val="2"/>
      </rPr>
      <t xml:space="preserve"> To the Geezer and Paxo who won last week's club competition with a massive score of 53 points. </t>
    </r>
  </si>
  <si>
    <r>
      <t>|</t>
    </r>
    <r>
      <rPr>
        <b/>
        <sz val="11"/>
        <rFont val="Arial"/>
        <family val="2"/>
      </rPr>
      <t>LAST WEEKS MINUTES</t>
    </r>
    <r>
      <rPr>
        <sz val="11"/>
        <rFont val="Arial"/>
        <family val="2"/>
      </rPr>
      <t xml:space="preserve"> WERE ACCEPTED UNCHALLENGED. </t>
    </r>
  </si>
  <si>
    <t>15/02/2016</t>
  </si>
  <si>
    <t>30</t>
  </si>
  <si>
    <t>24</t>
  </si>
  <si>
    <t>Shared in Texas Scramble</t>
  </si>
  <si>
    <t>Unknown share</t>
  </si>
  <si>
    <t>3 Man Texas Scramble Stroke Play.  Twos shared by all. No Geezers cards</t>
  </si>
  <si>
    <t>22/02/2016</t>
  </si>
  <si>
    <t>Singles Stableford  One 2 posted by il Matador - £2.60           No Geezers cards</t>
  </si>
  <si>
    <t>17</t>
  </si>
  <si>
    <t>MINUTES FOR MONDAY 22 FEB IN WHATS LEFT OF THE CLUBHOUSE. </t>
  </si>
  <si>
    <t>The clubhouse is in its first phase of redevelopment which meant that access could only be gained through the ladies locker room. Luckily, the Rabbi knew all the door codes and although he was unsure of his bearings in the shower room, he did manage to plot a course to the safer confines of the bar. </t>
  </si>
  <si>
    <t>It appears that some of the members wives were appalled at the choice of language in last week's minutes and Kwok was cautioned for reverting to the vernacular on one occasion, through his use of the word a***. In future it would seem that in order to avoid similar malcontent among the female section of our readership that some form of encryption may be required. Anglo Saxon terminology will therefore continue to be applied but only in extreme cases and asterisks will be used in place of significant letters in order to avoid further embarrassment to the sensibilities of the fairer s**. </t>
  </si>
  <si>
    <t>The Laird was nominated as today's chairman due to the absence of the Straggler who is down the smoke on business. </t>
  </si>
  <si>
    <t>To Shotgun who was a member of the victorious team at Newbiggin, last Tuesday. </t>
  </si>
  <si>
    <t>* Tonight's Injun at the Ahad will go ahead as planned. 10 members are due to attend and will meet at 4.30 in the County Hotel. </t>
  </si>
  <si>
    <t>* Mr. Croc O' Dile will book 3 tee times on 18 March for the Bridle Path at approximately 10ish. The bacon sarnie will be booked for after the game. </t>
  </si>
  <si>
    <t>* Brains accepted deposits from the Hunley Hall gang. He has booked the venue for 12 competitors. The details are posted on his email. </t>
  </si>
  <si>
    <t>** There are no updates on Beamish or Longhirst. </t>
  </si>
  <si>
    <t>* Tee off times for next week as per. </t>
  </si>
  <si>
    <t>There being no further business, the meeting closed at 1pm. </t>
  </si>
  <si>
    <t>BURT E KWOK(Hon. Sec.) </t>
  </si>
  <si>
    <r>
      <rPr>
        <b/>
        <sz val="11"/>
        <rFont val="Arial"/>
        <family val="2"/>
      </rPr>
      <t>PRESENT:</t>
    </r>
    <r>
      <rPr>
        <sz val="11"/>
        <rFont val="Arial"/>
        <family val="2"/>
      </rPr>
      <t xml:space="preserve"> P.F, P.L, T.M, M.C, B.Y, R.H(non- playing), P.B, J.G, C.M, D.F, G.A, G.W, M.M, A.W. </t>
    </r>
  </si>
  <si>
    <r>
      <rPr>
        <b/>
        <sz val="11"/>
        <rFont val="Arial"/>
        <family val="2"/>
      </rPr>
      <t>RESULTS:</t>
    </r>
    <r>
      <rPr>
        <sz val="11"/>
        <rFont val="Arial"/>
        <family val="2"/>
      </rPr>
      <t xml:space="preserve"> There was 1x2 by El Mat who scooped the pot. DoD was the Prof with 25 points. DD'soD were Winscales and the Cardinal with 31 points apiece. The Laird was runner up with 44 points. Today's winner with a magnificent 45 points was the indefatigable and ever popular Matador. </t>
    </r>
  </si>
  <si>
    <r>
      <rPr>
        <b/>
        <sz val="11"/>
        <rFont val="Arial"/>
        <family val="2"/>
      </rPr>
      <t>APOLOGIES:</t>
    </r>
    <r>
      <rPr>
        <sz val="11"/>
        <rFont val="Arial"/>
        <family val="2"/>
      </rPr>
      <t xml:space="preserve"> F.B, A.L, H.C, K.S. </t>
    </r>
  </si>
  <si>
    <r>
      <rPr>
        <b/>
        <sz val="11"/>
        <rFont val="Arial"/>
        <family val="2"/>
      </rPr>
      <t>TOASTS:</t>
    </r>
    <r>
      <rPr>
        <sz val="11"/>
        <rFont val="Arial"/>
        <family val="2"/>
      </rPr>
      <t xml:space="preserve"> The Prof, Kwoks and Shagpile who won last week's senior's competition. </t>
    </r>
  </si>
  <si>
    <r>
      <rPr>
        <b/>
        <sz val="11"/>
        <rFont val="Arial"/>
        <family val="2"/>
      </rPr>
      <t>AOB:</t>
    </r>
    <r>
      <rPr>
        <sz val="11"/>
        <rFont val="Arial"/>
        <family val="2"/>
      </rPr>
      <t xml:space="preserve"> Bumpers will depart tomorrow, bound for Mexico, through the Trump wall if necessary. However he was dismayed to discover that there were no jumpers for Bumpers, due to the Chair being down the smoke on business. It appears that it will now be quite a while before Bumpers will receive the jumpers. Shagpile was also in a quandary since he was in receipt of a jumper but had been informed that it belonged to someone else and gave it for safekeeping to the Laird, since he will be incommunicado for several weeks, touring the States. Both were assured that they will be immune from fines until the Chair gets his a*** back, to attend to business here rather than business down the smoke. </t>
    </r>
  </si>
  <si>
    <r>
      <rPr>
        <b/>
        <sz val="11"/>
        <rFont val="Arial"/>
        <family val="2"/>
      </rPr>
      <t>APOLOGIES:</t>
    </r>
    <r>
      <rPr>
        <sz val="11"/>
        <rFont val="Arial"/>
        <family val="2"/>
      </rPr>
      <t xml:space="preserve"> Bumpers away for next 2 weeks. El Mat absent for next 3 weeks. Shaggers away for next 4 weeks. </t>
    </r>
  </si>
  <si>
    <r>
      <rPr>
        <b/>
        <sz val="11"/>
        <rFont val="Arial"/>
        <family val="2"/>
      </rPr>
      <t xml:space="preserve">LAST WEEKS MINUTES </t>
    </r>
    <r>
      <rPr>
        <sz val="11"/>
        <rFont val="Arial"/>
        <family val="2"/>
      </rPr>
      <t>WERE ACCEPTED. </t>
    </r>
  </si>
  <si>
    <t>29/02/2016</t>
  </si>
  <si>
    <t>19</t>
  </si>
  <si>
    <t>John Beaton</t>
  </si>
  <si>
    <t>"Delboy"</t>
  </si>
  <si>
    <t>Michael Beaton [M.B.]</t>
  </si>
  <si>
    <t>"Lord Snooty"</t>
  </si>
  <si>
    <t>Noel Beaton</t>
  </si>
  <si>
    <t>"Desmond"</t>
  </si>
  <si>
    <t>9</t>
  </si>
  <si>
    <t>10</t>
  </si>
  <si>
    <t>MINUTES FOR MONDAY 29 FEB. IN THE CLUBHOUSE. </t>
  </si>
  <si>
    <t>The meeting was enhanced by the reappearance of the best President we ever had, Soapy. Although the old codger didn't actually play, his presence after the last few weeks of anguish, was warmly received by the members. </t>
  </si>
  <si>
    <t>Today's comp. was a 4 ball better ball. </t>
  </si>
  <si>
    <t>£2.60 was collected in swears. </t>
  </si>
  <si>
    <t>To Paxo and the Geezer who were part of the team which won last week's senior's comp. </t>
  </si>
  <si>
    <t>To Prof, Laird, Brains and Kwok who were second in the same comp. </t>
  </si>
  <si>
    <t>To Morpeth Town for winning on Saturday and now go into the semi final of the F.A Vase. </t>
  </si>
  <si>
    <t>* Taxi John has agreed to assemble a team to play the MOHGS at Longhirst at a date to be decided in the not too distant future. </t>
  </si>
  <si>
    <t>* The Chair has not forgotten his long term commitment to organise a trip to Whitley Bay but for the moment the project is on the back burner, or to put it another way, dead in the water. </t>
  </si>
  <si>
    <t>* The Chair is becoming increasingly frustrated at the furore surrounding the jumpers for Bumpers. He advised all would be purchasers to look at Delboy's website to decide on items, sizes and colours, make a decision and then give him the order which will then be only too pleased to pass on to the company CEO. </t>
  </si>
  <si>
    <t>Starting times next week as per. </t>
  </si>
  <si>
    <t>There being no other business, the meeting closed at 12.55. </t>
  </si>
  <si>
    <t>BURT E. KWOK( Hon. Sec.) </t>
  </si>
  <si>
    <r>
      <rPr>
        <b/>
        <sz val="11"/>
        <rFont val="Arial"/>
        <family val="2"/>
      </rPr>
      <t>PRESENT:</t>
    </r>
    <r>
      <rPr>
        <sz val="11"/>
        <rFont val="Arial"/>
        <family val="2"/>
      </rPr>
      <t xml:space="preserve"> F.B, P.B, B.Y, J.G, P.F, C.M, A.W, J.P, B.H, D.F, P.L, T.M &amp; K.S. </t>
    </r>
  </si>
  <si>
    <r>
      <rPr>
        <b/>
        <sz val="11"/>
        <rFont val="Arial"/>
        <family val="2"/>
      </rPr>
      <t>TOASTS:</t>
    </r>
    <r>
      <rPr>
        <sz val="11"/>
        <rFont val="Arial"/>
        <family val="2"/>
      </rPr>
      <t xml:space="preserve"> The President was welcomed back into the fold by the Chair. </t>
    </r>
  </si>
  <si>
    <r>
      <rPr>
        <b/>
        <sz val="11"/>
        <rFont val="Arial"/>
        <family val="2"/>
      </rPr>
      <t>BARRING</t>
    </r>
    <r>
      <rPr>
        <sz val="11"/>
        <rFont val="Arial"/>
        <family val="2"/>
      </rPr>
      <t xml:space="preserve"> ONE VERY SMALL ERROR, LAST WEEKS MINUTES WERE ACCEPTED. </t>
    </r>
  </si>
  <si>
    <t>4BBB Stableford  Two 2s posted by Teams F.B.\D.F. &amp; P.F.\B.Y.                         No Geezers Cards</t>
  </si>
  <si>
    <t>MINUTES FOR MONDAY 7 MARCH IN THE NEWLY REFURBISHED CLUBHOUSE. </t>
  </si>
  <si>
    <t>£2.60 collected in swears. </t>
  </si>
  <si>
    <t>The long suffering NU fans who were subjected to yet another miserable performance from their under performing team. </t>
  </si>
  <si>
    <t>To the newly refurbished bar which was highly rated by the members of the MOHGS. </t>
  </si>
  <si>
    <t>Kwok apologised for omitting to record last week's apologies. </t>
  </si>
  <si>
    <t>* The Chair will put in a bulk order for jumpers for Bumpers et al when the travellers return from holiday. The Geezer and the Rabbi ordered an extra large white polo shirt and a large red polo shirt respectively, when the final order is made. </t>
  </si>
  <si>
    <t>* The Rabbi agreed to look after the cash from today's event. </t>
  </si>
  <si>
    <t>* Taxi John is still on the case for the Longhirst game. </t>
  </si>
  <si>
    <t>* The Crocodile has booked three tees for Friday 18th March at the Bridle Path, beginning at 10.16. The deal is a game plus a pint, or a game plus a bacon butty and coffee, for the remarkable price of £10 per punter. There appears to be at least 8 interested parties. </t>
  </si>
  <si>
    <t>* Jocks has made rapid headway with the Beamish away day. The date will be Monday 11 July at Beamish, with the return leg at Morpeth on Monday 12th September. At least 8 members are interested. He intends to book 6 tee times and estimates that the cost will be approximately £12 per punter. There may be an opportunity to book food for after the games. </t>
  </si>
  <si>
    <t>* The President enquired about the curry night in Gosforth and proposed a similar event in the Summer. Brains quickly suggested that it could possibly be arranged in tandem with the Bowls Day. This suggestion was warmly received and but will be subject to confirmation by the Laird upon his return from exile. </t>
  </si>
  <si>
    <t>* The Chair proposed that we turn our thoughts to the Christmas party even though we are 9 months away from the momentous event. He was congratulated for his forward thinking and attention to detail but no further action was taken. </t>
  </si>
  <si>
    <t>* It was decided that the draw for the Chairmanship Quaich be organised next week. </t>
  </si>
  <si>
    <t>* The Geezers cards have not been in use for several weeks and this is evident in the resultant drop in revenue, which will no doubt have a knock on effect with regard to expenditure on the Christmas party and away days. The Rabbi has made a fresh set of cards which are good to go, so it was decided that they will make an appearance next week. </t>
  </si>
  <si>
    <t>* There were expressions of sympathy for the Cardinal and Falcon who are both under the weather at the moment and it is hoped that they will make a speedy recovery and rejoin the fraternity promptly. </t>
  </si>
  <si>
    <t>The Hon. Sec. apologised in advance for his absence next week, since he will be in Lanzarote with Mrs. Findlay, enjoying a well deserved rest from the onerous duties of detailed and unbiased reporting. </t>
  </si>
  <si>
    <t>The meeting closed at 1.20. </t>
  </si>
  <si>
    <t>BURT E. KWOK ( Hon. Sec.) </t>
  </si>
  <si>
    <r>
      <rPr>
        <b/>
        <sz val="11"/>
        <rFont val="Arial"/>
        <family val="2"/>
      </rPr>
      <t>PRESENT:</t>
    </r>
    <r>
      <rPr>
        <sz val="11"/>
        <rFont val="Arial"/>
        <family val="2"/>
      </rPr>
      <t xml:space="preserve"> F.B, T.M, P.F, B.Y, B.H, P.L, C.M, J.G &amp; a non playing Soapy. </t>
    </r>
  </si>
  <si>
    <r>
      <rPr>
        <b/>
        <sz val="11"/>
        <rFont val="Arial"/>
        <family val="2"/>
      </rPr>
      <t>APOLOGIES:</t>
    </r>
    <r>
      <rPr>
        <sz val="11"/>
        <rFont val="Arial"/>
        <family val="2"/>
      </rPr>
      <t xml:space="preserve"> H.C, P.B, G.W, A.L, D.F, M.C, M.M, A.W. </t>
    </r>
  </si>
  <si>
    <r>
      <rPr>
        <b/>
        <sz val="11"/>
        <rFont val="Arial"/>
        <family val="2"/>
      </rPr>
      <t>RESULTS:</t>
    </r>
    <r>
      <rPr>
        <sz val="11"/>
        <rFont val="Arial"/>
        <family val="2"/>
      </rPr>
      <t xml:space="preserve"> No 2's were posted therefore £1.60 is carried over. Today's event was a four ball better ball. Joint D'soD were ( Kwoks &amp; Straggler) and ( Crocs &amp; Rabbi) with 45 points. The runners up were ( Geezer &amp; Prof) with 48 points. The winners with an unbeatable 49 points were the ever popular pairing of ( Jocks &amp; Brains). </t>
    </r>
  </si>
  <si>
    <r>
      <rPr>
        <b/>
        <sz val="11"/>
        <rFont val="Arial"/>
        <family val="2"/>
      </rPr>
      <t>TOASTS:</t>
    </r>
    <r>
      <rPr>
        <sz val="11"/>
        <rFont val="Arial"/>
        <family val="2"/>
      </rPr>
      <t xml:space="preserve"> Team GB cyclists who won the world championships. </t>
    </r>
  </si>
  <si>
    <r>
      <rPr>
        <b/>
        <sz val="11"/>
        <rFont val="Arial"/>
        <family val="2"/>
      </rPr>
      <t>MINUTES</t>
    </r>
    <r>
      <rPr>
        <sz val="11"/>
        <rFont val="Arial"/>
        <family val="2"/>
      </rPr>
      <t xml:space="preserve"> OF LAST WEEK ACCEPTED UNCHALLENGED. </t>
    </r>
  </si>
  <si>
    <r>
      <rPr>
        <b/>
        <sz val="11"/>
        <rFont val="Arial"/>
        <family val="2"/>
      </rPr>
      <t>RESULTS:</t>
    </r>
    <r>
      <rPr>
        <sz val="11"/>
        <rFont val="Arial"/>
        <family val="2"/>
      </rPr>
      <t xml:space="preserve"> There were 2x2 by (Straggler, Laird) and (Kwok, Prof). The D'soD were (Winker, Rabbi) with 38 points. Joint winners were (Straggler, Laird) and (Kwok, Prof) with 46 points apiece. Winners pulled a shot, losers gain a shot. The President eased his way back into the fellowship by presenting the prizes to the triumphant victors. </t>
    </r>
  </si>
  <si>
    <t>Harry Cone [H.C.]</t>
  </si>
  <si>
    <t>"The Falcon"</t>
  </si>
  <si>
    <t>07/03/2016</t>
  </si>
  <si>
    <t>4BBB Stableford     No 2s posted £1.60 c/f No Geezers Cards</t>
  </si>
  <si>
    <t>c/f</t>
  </si>
  <si>
    <t>4BBB Stableford   One 2 posted by team  Rabbi\Winkler.    Geezzer Cards played no details</t>
  </si>
  <si>
    <t>14/03/2016</t>
  </si>
  <si>
    <t>NOTES FOR MONDAY 14 MARCH 2016</t>
  </si>
  <si>
    <r>
      <rPr>
        <b/>
        <sz val="11"/>
        <rFont val="Arial"/>
        <family val="2"/>
      </rPr>
      <t>PRESENT:</t>
    </r>
    <r>
      <rPr>
        <sz val="11"/>
        <rFont val="Arial"/>
        <family val="2"/>
      </rPr>
      <t xml:space="preserve"> F.B, T.M, B.Y, B.H, P.L, C.M, J.G, A.W, A.B-W,P.B, D.F, K.S. &amp; a non playing Bumpers</t>
    </r>
  </si>
  <si>
    <r>
      <rPr>
        <b/>
        <sz val="11"/>
        <rFont val="Arial"/>
        <family val="2"/>
      </rPr>
      <t>APOLOGIES:</t>
    </r>
    <r>
      <rPr>
        <sz val="11"/>
        <rFont val="Arial"/>
        <family val="2"/>
      </rPr>
      <t xml:space="preserve"> H.C, G.W, A.L,  M.M, G.A, </t>
    </r>
  </si>
  <si>
    <r>
      <rPr>
        <b/>
        <sz val="11"/>
        <rFont val="Arial"/>
        <family val="2"/>
      </rPr>
      <t>RESULTS:</t>
    </r>
    <r>
      <rPr>
        <sz val="11"/>
        <rFont val="Arial"/>
        <family val="2"/>
      </rPr>
      <t xml:space="preserve"> One 2's posted by Team Rabbi \Winker who pocket £4.00 including roll over. Today's event was a four ball better ball. Joint D'soD were ( Laird &amp; Straggler) and ( Crocs &amp; Brains) and ( Jocks &amp; Shotgun who all achieved  with 44 points. The joint winners with 46 points were teams ( Rabbi &amp; The Winkler ) , (the ever popular Soapy &amp; the Geezer) and ( the Cardinal &amp; Prof.) who all share the proceeds and get docked one shot. The duffers are awarded one customary additional shot. </t>
    </r>
  </si>
  <si>
    <r>
      <rPr>
        <b/>
        <sz val="11"/>
        <rFont val="Arial"/>
        <family val="2"/>
      </rPr>
      <t>TOASTS:</t>
    </r>
    <r>
      <rPr>
        <sz val="11"/>
        <rFont val="Arial"/>
        <family val="2"/>
      </rPr>
      <t xml:space="preserve"> England R.F.U. for  their  success in the 6 nations. </t>
    </r>
  </si>
  <si>
    <t>BUSINESS:</t>
  </si>
  <si>
    <t>The chair failed to appoint a temporary secretary in the absence of Kwok so no minutes were taken so the following is my recollections of the discussions.</t>
  </si>
  <si>
    <t>Last week's minutes accepted.</t>
  </si>
  <si>
    <t>Swears and Geezers cards contributed an unknown amount to the Mohgs funds.</t>
  </si>
  <si>
    <t xml:space="preserve">The chair was irate at the amount of "schrapnel" [copper coinage] offered as payment for 2s etc. </t>
  </si>
  <si>
    <t>Discussions on out of bounds \in the woods on the right of the 18th took place. Agreed that only one of the two Geezers cards could be awarded if the ball was lost.</t>
  </si>
  <si>
    <t>Tee time for the Bridle Path on Friday was 10.15 am. Currently 6 participants.</t>
  </si>
  <si>
    <t>Jocks requested members to confirm they are available for Beamish match and who would require pre-match coffee\tea and bacon sandwiches.</t>
  </si>
  <si>
    <t>Tee times for next Monday booked from 8.40 am to 9.02 am</t>
  </si>
  <si>
    <t>Jock St Rappe</t>
  </si>
  <si>
    <t>18/03/2016</t>
  </si>
  <si>
    <t>Bridle Path Indiv. Stableford  + team prize.</t>
  </si>
  <si>
    <t>NOTES FOR FRIDAY 18 MARCH 2016 AT GOSFORTH G.C. [THE BRIDLE PATH]</t>
  </si>
  <si>
    <r>
      <rPr>
        <b/>
        <sz val="11"/>
        <rFont val="Arial"/>
        <family val="2"/>
      </rPr>
      <t>PRESENT:</t>
    </r>
    <r>
      <rPr>
        <sz val="11"/>
        <rFont val="Arial"/>
        <family val="2"/>
      </rPr>
      <t xml:space="preserve"> B.Y, B.H, P.L, C.M, A.W, D.F.</t>
    </r>
  </si>
  <si>
    <t>No minutes taken - just the following recollections</t>
  </si>
  <si>
    <r>
      <rPr>
        <b/>
        <sz val="11"/>
        <rFont val="Arial"/>
        <family val="2"/>
      </rPr>
      <t>RESULTS:</t>
    </r>
    <r>
      <rPr>
        <sz val="11"/>
        <rFont val="Arial"/>
        <family val="2"/>
      </rPr>
      <t xml:space="preserve"> One 2's posted by Winker who pockets the £3.00 2s sweep. Today's event was held at the Bridle Path attended by 6 stalwart golfers. Competition was individual stableford plus an additional pairs prize. Duffer of the Day was Jockstrap with a miserly score of 34 points followed closely by Crocs as Deputy Duffer with 35 points. Team prize goes to the Rabbi &amp; Prof with 76 points [38 ea.] and share £2.00 that being all that was left in the pot ! The individual competition was won by the Laird with an admirable 44 points and the runner up was Winker with an excellent score of 40 points. Handicap adjustments will be made in the usual manner.</t>
    </r>
  </si>
  <si>
    <t>Jocks proposed thanks to Crocs for his efforts in organising the event which was unanimously accepted  with good cheer.</t>
  </si>
  <si>
    <t>The Prof gave his apologies for next Monday and asked if anyone was playing the following Monday which is a bank holiday to which some said they were intending to play and the Rabbi would book the tee times.</t>
  </si>
  <si>
    <t>Fines of £0.50 were imposed on Crocs, Rabbi &amp; Jocks for failing to wear Mohgs gear which is mandatory for away days. Rabbi held the cash except that of Jocks who was short of funds so is still in debt to the tune of £0.50</t>
  </si>
  <si>
    <t>Rabbi confirmed the tee times were booked at Morpeth for next Monday.</t>
  </si>
  <si>
    <r>
      <rPr>
        <b/>
        <sz val="11"/>
        <rFont val="Arial"/>
        <family val="2"/>
      </rPr>
      <t>APOLOGIES:</t>
    </r>
    <r>
      <rPr>
        <sz val="11"/>
        <rFont val="Arial"/>
        <family val="2"/>
      </rPr>
      <t xml:space="preserve"> All absent friends and acquaintances</t>
    </r>
  </si>
  <si>
    <t>Singles Stableford Two 2s both posted by Winker pouched £2.20</t>
  </si>
  <si>
    <t>21/03/2016</t>
  </si>
  <si>
    <t>Minutes of MOHGS Meeting on 21 March 2016</t>
  </si>
  <si>
    <t>Duffer of the day was Crocs with 32 points, who will receive the necessary uplift.</t>
  </si>
  <si>
    <t>Deputy Duffers was the ever popular Rabbi with 35 points, he too will receive an uplift according to his performance.</t>
  </si>
  <si>
    <t>In second place and pocketing even more cash was Winker</t>
  </si>
  <si>
    <t>But the winner and overall Champ for the week was the Laird who was celebrating the return of Mrs. Laird from a week on Lanzarote with Quok.</t>
  </si>
  <si>
    <t>Laird 40p,Rabbi 40p,Crocs 80p,Laird 40p,Brains 60p,Soapy 40p.</t>
  </si>
  <si>
    <t>The Geezer wanted it noted that he did not beat the Chair!</t>
  </si>
  <si>
    <t>£1.50 was contributed from Jocks, Rabbi and ANO for wrong attire on Friday.</t>
  </si>
  <si>
    <t>It is with regret that it must be recorded that the swears money was in deficit, at least £2.40 was admitted to but only £1.80 was in the pot!! MOHGS must reflect!</t>
  </si>
  <si>
    <t>At the next two meetings, MOHGS members should be in a position to state their preferred away day trip. Tee times booked for next week by Rabbi, those who can will. The meeting then disintegrated as the Chair took a conference call on a mobile phone IN THE CLUBHOUSE.</t>
  </si>
  <si>
    <t>presented by the Cardinal</t>
  </si>
  <si>
    <t>Minutes of MOHGS Meeting on 28 March 2016</t>
  </si>
  <si>
    <t>Duffer of the day was Bumpers with 34 points, who will receive the necessary uplift.</t>
  </si>
  <si>
    <t>Deputy Duffer was the Cardinal with 36 points, he too will receive an uplift.</t>
  </si>
  <si>
    <t>In joint second place with 42 points was Shotgun and Brains.</t>
  </si>
  <si>
    <t>But the winner and overall Champ for the week was the Rabbi who scored 43 points thanks to a magnificent (if somewhat fortunate) eagle on the tenth hole!</t>
  </si>
  <si>
    <t>Prof. 40p,Cardinal 40p,Bumpers 20p,Simon 60p,Shotgun 20p,Brains 20p,Shagpile 20p.</t>
  </si>
  <si>
    <t>Swears £1.20 fully accounted for this week!!!</t>
  </si>
  <si>
    <t>Nothing further to note other that the following suggestions for away days:</t>
  </si>
  <si>
    <t>Brampton, Brancepeth, Durham City, Arcott Hall, Dunstanburgh, Alndale.</t>
  </si>
  <si>
    <t>Tee times booked for next week by Rabbi.</t>
  </si>
  <si>
    <t>28/03/2016</t>
  </si>
  <si>
    <t>No 2s - £2.00 c/f</t>
  </si>
  <si>
    <t>Simon-il Mat's son in law</t>
  </si>
  <si>
    <t>"n.n.y."</t>
  </si>
  <si>
    <t>MINUTES FOR MONDAY APRIL 4 IN THE CLUBHOUSE. </t>
  </si>
  <si>
    <t>£3 was collected in swears. </t>
  </si>
  <si>
    <t>To the giant of comedy, Ronnie Corbett MBE who died recently. </t>
  </si>
  <si>
    <t>To Old Crow, a Native American Indian who had links with the Little Big Horn, who died recently aged 102. Apparently he was camping in the next field to the battle and went to complain to General Custer about the noise. </t>
  </si>
  <si>
    <t>There was a proposal to change the rule for toasts, in that only golfing achievements should be toasted but this was defeated by a hefty majority and in future most topics of general interest will continue to be celebrated by the fellowship. </t>
  </si>
  <si>
    <t>Bedfellows are as follows: </t>
  </si>
  <si>
    <t>The Strap and the Straggler. </t>
  </si>
  <si>
    <t>The Cardinal and Shotgun. </t>
  </si>
  <si>
    <t>Brains and Kwok. </t>
  </si>
  <si>
    <t>Crocs and the Kid. </t>
  </si>
  <si>
    <t>The Prof and the Laird. </t>
  </si>
  <si>
    <t>Winker and Bumpers. </t>
  </si>
  <si>
    <t>The Kid will not be available on Tuesday, due to starting his new job. Therefore a space is available for a free game for any interested party. </t>
  </si>
  <si>
    <t>*Four MOHGS intend to play at Morpeth next Monday and others would be most welcome to join them. </t>
  </si>
  <si>
    <t>* B.H proposed that the next away day after Hunley Hall, should be Durham City golf club. There was pretty much total agreement. </t>
  </si>
  <si>
    <t>*There was much discussion about the date of the Christmas Party and it was agreed that it was best not to speculate, but wait until Brains and his diary were available for a definitive answer. </t>
  </si>
  <si>
    <t>The meeting closed at 1.50 but the partying continued to celebrate the birthday boy. </t>
  </si>
  <si>
    <t>BURT(Hon. Sec.) </t>
  </si>
  <si>
    <t>MINUTES FOR MONDAY 11 APRIL FROM CLOSE HOUSE CLUBHOUSE. </t>
  </si>
  <si>
    <t>The fraternity was ensconced for an overnighter at Close House, expectations were running high at the promise of a fun filled and competitive couple of days of festivity. The weather was good the accommodation first class and the company in high spirits. </t>
  </si>
  <si>
    <t>RESULTS: No 2's were posted. The game was a 4 ball better ball competition. D'soD were the Cardinal and Shotgun with 31 points. In joint second place were the Straggler and Jocks and the Prof and Laird with 36 points. The winners with a magnificent 38 points were Laurie and Bumpers. </t>
  </si>
  <si>
    <t>To the whole MOHG fraternity for the reflected glory of three members who recorded first, second and third place in last week's senior's competition. The Chair, the Laird and the Cardinal respectively. </t>
  </si>
  <si>
    <t>To the Cardinal for his immaculate organisation of the outing. </t>
  </si>
  <si>
    <t>There was a vote in favour of having the evening meal at Close House. </t>
  </si>
  <si>
    <t>An event worthy of note was that the runner up at the Masters tournament, the previous day, Lee Westwood, entered the building and was warmly congratulated by the patrons. It was amazing to think that only 24 hour previouslyish, we had all been glued to the television watching him play at Augusta. </t>
  </si>
  <si>
    <t>The meeting closed at 5.55. </t>
  </si>
  <si>
    <t>************************************ </t>
  </si>
  <si>
    <t>The boys booked in and retired to their respective rooms to change for dinner. The rooms were all very classy and huge. It was immediately obvious that we were getting good value for our hard earned cash. </t>
  </si>
  <si>
    <t>The meal was a culinary treat in beautiful surroundings and with good company. Thoroughly satiated and tired from the days exertions the weary group trudged to their various outposts for a well deserved rest and to recharge the batteries for the contest the following day. </t>
  </si>
  <si>
    <t>*************************************** </t>
  </si>
  <si>
    <t>12 APRIL. </t>
  </si>
  <si>
    <t>The Comp. Sec. presented today's order of play at the breakfast table whilst the boys were tucking into a full English with all the trimmings. New pairings were established and the battle commenced. However the weather was inclement to say the least and heavy overnight rain had forced the closure of two holes. Undaunted the contestants set out on their new adventure full of hope and expectation.</t>
  </si>
  <si>
    <t>The Chair in his final official role, thanked the Comp. Sec. for once again formulating the plan of the competitions, the pairings and the order of play. The sentiment was echoed by the congregation and a round of applause was offered in thanks for his stalwart efforts. </t>
  </si>
  <si>
    <t>The meeting ended at 3.15 and the weary travellers wended their homeward way. </t>
  </si>
  <si>
    <r>
      <rPr>
        <b/>
        <sz val="11"/>
        <rFont val="Arial"/>
        <family val="2"/>
      </rPr>
      <t>PRESENT:</t>
    </r>
    <r>
      <rPr>
        <sz val="11"/>
        <rFont val="Arial"/>
        <family val="2"/>
      </rPr>
      <t xml:space="preserve"> A.B-W, B.Y, M.C, F.B, B.H, C.M, P.F, J.G, P.B, D.F, A.M and L.Walker. </t>
    </r>
  </si>
  <si>
    <r>
      <rPr>
        <b/>
        <sz val="11"/>
        <rFont val="Arial"/>
        <family val="2"/>
      </rPr>
      <t>TOASTS:</t>
    </r>
    <r>
      <rPr>
        <sz val="11"/>
        <rFont val="Arial"/>
        <family val="2"/>
      </rPr>
      <t xml:space="preserve"> To Danny Willett, the Masters winner. </t>
    </r>
  </si>
  <si>
    <r>
      <rPr>
        <b/>
        <sz val="11"/>
        <rFont val="Arial"/>
        <family val="2"/>
      </rPr>
      <t>PRESENT:</t>
    </r>
    <r>
      <rPr>
        <sz val="11"/>
        <rFont val="Arial"/>
        <family val="2"/>
      </rPr>
      <t xml:space="preserve"> Laurie Walker was replaced by Winker and the Geezer replaced the Kid, who was starting his new job. </t>
    </r>
  </si>
  <si>
    <r>
      <rPr>
        <b/>
        <sz val="11"/>
        <rFont val="Arial"/>
        <family val="2"/>
      </rPr>
      <t>RESULTS:</t>
    </r>
    <r>
      <rPr>
        <sz val="11"/>
        <rFont val="Arial"/>
        <family val="2"/>
      </rPr>
      <t xml:space="preserve"> There was one 2, scooped by lucky old Winker who also scooped a sizeable pot. D'soD were Jocks and Brains with 27 points. There were joint winners with 32 points apiece, Kwok and the Cardinal and Crocs and Winker. The Straggler and the Prof were runners up. The Comp. Sec., having been battered by the elements decided to work out the 5's and 3's competition at his leisure and will report back at the next meeting. </t>
    </r>
  </si>
  <si>
    <r>
      <rPr>
        <b/>
        <sz val="11"/>
        <rFont val="Arial"/>
        <family val="2"/>
      </rPr>
      <t>KWOK</t>
    </r>
    <r>
      <rPr>
        <sz val="11"/>
        <rFont val="Arial"/>
        <family val="2"/>
      </rPr>
      <t xml:space="preserve"> (Hon. Sec.) </t>
    </r>
  </si>
  <si>
    <t>04/04/2016</t>
  </si>
  <si>
    <t>11/04/2016</t>
  </si>
  <si>
    <t>Laurie Walker</t>
  </si>
  <si>
    <t>[sub for Winker]</t>
  </si>
  <si>
    <t>22</t>
  </si>
  <si>
    <t>12/04/2016</t>
  </si>
  <si>
    <t>CLOSE HOUSE COLT 4B.B.B. Stableford</t>
  </si>
  <si>
    <t xml:space="preserve">CLOSE HOUSE FILLY 4B.B.B. Stableford  Only 2 posted by Winker </t>
  </si>
  <si>
    <t>MINUTES FOR MONDAY 18 APRIL IN THE CLUBHOUSE. </t>
  </si>
  <si>
    <t>The President was formally and warmly welcomed back into the fold by the Chair after his recuperative trip down under. The President, looking lean, fit and tanned thanked the Chair and remarked that he had enjoyed his vacation and was now looking forward to renewing his golfing education in the bosom of the fellowship. </t>
  </si>
  <si>
    <t>To all our football teams who showed great resilience this weekend. </t>
  </si>
  <si>
    <t>To Min G. Lee who won a ladies event despite her unfortunate monicker. </t>
  </si>
  <si>
    <t>The Comp. Sec., handed over the winnings to the successful three man teams which were selected after the Close House encounter and who are named in his most recent email attachment. </t>
  </si>
  <si>
    <t>* The clerk unwittingly and completely innocently reported that the Chair had completed his last official act by thanking the Comp. Sec. for his stalwart efforts. This sentence should have read, the Chair in his last official act of the day, thanked the Comp. Sec. for his stalwart efforts. The omission of those 3 little words has caused much consternation and hurt. The Chair has been forced to take on extra secretarial help to field the phone calls from disgruntled and sympathetic fans who were alarmed at his misreported and untimely demise. Kwok was obviously chastened by his blooper and offered to throw himself upon his sword, but as there appears to be no other mug willing to continue his hitherto unblemished and accurate reportage, Kwok will continue but with an increasingly nasty taste in his mouth. </t>
  </si>
  <si>
    <t>* It was not reported that the Laird had provided a quiz as part of the evenings entertainment. The quiz had been well received and could become a popular feature of future away days. </t>
  </si>
  <si>
    <t>* Bumpers asked for news on the jumpers. He was informed that the Chair will make an official announcement by email sometime this week. Bumpers offered to bring a bottle of whisky to Hunley but only if news of the jumpers was favourable. </t>
  </si>
  <si>
    <t>* The Geezers cards will henceforth be known as the parade of shame. C.M--40p, P.L--20p, A.L--40p, B.Y--20p, T.M--60p, P.B--40p, M.C--40p, B.H--20p, J.G--20p, M.M--20p. £3.40 in total. </t>
  </si>
  <si>
    <t>*£4.20 was collected in swears. </t>
  </si>
  <si>
    <t>* F.B raised the thorny old question as to whether club h/caps or MOHGS h/caps should be used on away days. He was told unequivocally by the Comp. Sec. that MOHG h/caps would prevail. </t>
  </si>
  <si>
    <t>* Soapy will firm up the arrangements for the arrival of the Rubble gang and report back. They are due here on 9 May. </t>
  </si>
  <si>
    <t>* Brains appealed for the final Hunley Hall payment next week at the latest. £69 for singletons and £59 for doublers. </t>
  </si>
  <si>
    <t>*** The Rabbi appealed for all members to honour the gavel, since he felt that the Chair was over using the gavel unnecessarily and that one tap should bring the congregation to order. </t>
  </si>
  <si>
    <t>The tees are booked next week at ------ 8.48, 8.56 and 9.04. </t>
  </si>
  <si>
    <t>There being no further business, the meeting closed at 1.37. </t>
  </si>
  <si>
    <t>KWOK (Clerk) </t>
  </si>
  <si>
    <t>18/04/2016</t>
  </si>
  <si>
    <t>34</t>
  </si>
  <si>
    <t>32</t>
  </si>
  <si>
    <t>No 2s £2.80 c/f</t>
  </si>
  <si>
    <t>25/04/2016</t>
  </si>
  <si>
    <t>MINUTES FOR MONDAY 25 APRIL IN THE CLUBHOUSE. </t>
  </si>
  <si>
    <t>£1.60 was collected in swears. </t>
  </si>
  <si>
    <t>To H.M the Queen who celebrated her 90th birthday. </t>
  </si>
  <si>
    <t>* The President is compiling a list of combatants for the game against the Rubble gang. He needs at least 14 members and is confident that he will fulfil this quota. Preference will be given to the members who made the trip to Ainsdale and all successful candidates will be notified next week. </t>
  </si>
  <si>
    <t>There was uncertainty about whether the Rabbi had booked the tees for next week, since it is a Bank Holiday. The Chair was convinced that tees would be booked and advised prospective players to attend at the usual times. </t>
  </si>
  <si>
    <t>The meeting closed at 1.40. </t>
  </si>
  <si>
    <t>Kwok ( Klerk) </t>
  </si>
  <si>
    <t xml:space="preserve">No2s £2.20 c/f </t>
  </si>
  <si>
    <t>Notes of MOHGS Meeting 2 May 2016</t>
  </si>
  <si>
    <t>Eight intrepid MOHGees played today. The temporary-stand-in-deputy Competition Secretary declared that the game should be played off the yellows and not the customary white tees for the first competition of the month. Unfortunately as he was in the first four ball, he omitted to tell the second four ball of the momentous change to protocol. Consequently the second four ball were confused, however using common sense and observing the first four ball they too played off the yellows!</t>
  </si>
  <si>
    <t xml:space="preserve"> Apologies from everyone not there but special mention was made of Jocks who had had the foresight to e-mail many of the assembled throng with his apologies and also Shagpile who had sent a written note with Crocs. </t>
  </si>
  <si>
    <t>Results of today announced by the aforesaid temporary-stand-in-deputy-Competition Secretary (whose decision is final);</t>
  </si>
  <si>
    <t>One two recorded by team Crocs and Soapy who pocketed £7.80 worth of carry overs and today’s pot.</t>
  </si>
  <si>
    <t>Duffers of the Day was team Beaton (The Chair and Desmond) with 38 points. Both will receive the one shot uplift.</t>
  </si>
  <si>
    <t>In second place was team Brains &amp; Cardinal with 40 points, received £1 each.</t>
  </si>
  <si>
    <t>Winner was team Crocs &amp; Soapy with a magnificent 42 points and will have handicaps reduced by one shot, and received £3 each.</t>
  </si>
  <si>
    <t>Toasts;</t>
  </si>
  <si>
    <t>Lord Snooty who had taken his rightful place in the House of Lords albeit just for lunch. (Watch this space for further elevation)</t>
  </si>
  <si>
    <t>Justice for the 96 (Although this did not meet with fulsome acceptance)</t>
  </si>
  <si>
    <t>Matters Arising;</t>
  </si>
  <si>
    <t>Match against Southport and Ainsdale next Monday all sorted by Soapy. Agreed that swears would be in operation. First tee time 9.44, seven matches and a meal on conclusion.</t>
  </si>
  <si>
    <t>Hunley Hall 15/16 May, all sorted by Brains. First tee 1.30 on Sunday 15 May. The Cardinal will bring the Trophy. (Mrs C is hoping he does not win it again). Planning to arrive 12-12.30ish for a spot of lunch if desired.</t>
  </si>
  <si>
    <t>Shagpile in his absence sent notification of a Charity Day on Monday 27 June 2016 at Arcott Hall. Teams of four to enter at a cost of £25 per head to include meal. Many prizes on offer including a car for a hole in one! To be discussed at next Morpeth Monday.</t>
  </si>
  <si>
    <t>Meagre pickings today for fines;</t>
  </si>
  <si>
    <t>50p from the Rabbi who forgot to wear his regalia.</t>
  </si>
  <si>
    <t>80p from others in swears- there appears to be little honour amongst MOHGees.</t>
  </si>
  <si>
    <t>The meeting ended when the upcoming referendum on the future of the EU was thrown into the debating chamber. The meeting closed because the Cardinal was taking the Chairman home.</t>
  </si>
  <si>
    <t>MINUTES FOR SUNDAY AND MONDAY 15 &amp; 16 MAY AT HUNLEY HALL. </t>
  </si>
  <si>
    <t>The annual trip to Hunley had finally arrived and expectation and excitement hung heavy in the salty sea air. The weather was splendid and the course was green and lush. The panoramic views from the clubhouse overlooking the sea were enough to stir the souls of the most hardened amongst the fellowship. The boys were ready like spring coils to begin the action. The Comp. Sec. announced that the first game would be a stableford competition, for the Hunley Hall trophy, which had been returned by the current holder, the Cardinal. </t>
  </si>
  <si>
    <t>The Comp. Sec. announced that the second day's play would be a Fourball better ball competition when all competitors would be allowed 90% of their current MOHGS h/cap. </t>
  </si>
  <si>
    <t>DAY 2.: </t>
  </si>
  <si>
    <t>The Draw: Soapy &amp; Brains v Shagpile &amp; Prof </t>
  </si>
  <si>
    <t>Crocs &amp; Kwok v Straggler &amp; Cardinal </t>
  </si>
  <si>
    <t>Bumpers &amp; Rabbi v Laird &amp; Jocks </t>
  </si>
  <si>
    <t>To the Comp. Sec. who once again fulfilled his role with the usual aplomb. </t>
  </si>
  <si>
    <t>To the President for organising the previous week's competition v the Ainsdale mob. </t>
  </si>
  <si>
    <t>To Crocs and Stevie Warwick who won the Jubilee Trophy. </t>
  </si>
  <si>
    <t>To all the MOHGS who have succeeded in the Wednesday competitions. </t>
  </si>
  <si>
    <t>Shagpile has booked 3 tees for a competition at Arcot Hall on 27 June. Interested parties should contact him to book a place. </t>
  </si>
  <si>
    <t>The Laird is also due a mention for his organisation of the cryptic quiz on Sunday evening, as well as his Fanny Green story which tickled the funny bones and became a running joke for the weekend. </t>
  </si>
  <si>
    <t>The Chairman concluded affairs by thanking all the organisers for their efforts. He further remarked that the weekend had proved to be a triumph of sporting excellence, enhanced by good weather and camaraderie of the highest order. He was also pleased that the affair had passed without any raucous incidents and that everyone had behaved in a pleasant and gentlemanly fashion. </t>
  </si>
  <si>
    <t>Kwok (Klerk). </t>
  </si>
  <si>
    <t>02/05/2016</t>
  </si>
  <si>
    <t>4BBB Stableford One 2 posted by team Crocs/Soapy</t>
  </si>
  <si>
    <t xml:space="preserve">Match v Southport &amp; Ainsdale </t>
  </si>
  <si>
    <t>15/05/2016</t>
  </si>
  <si>
    <t>Hunley Hall Trophy Singles Stableford Three 2s posted by Crocs Straggler &amp; Shagpile</t>
  </si>
  <si>
    <t>16/05/2016</t>
  </si>
  <si>
    <t>Hunley Hall Day 2 4BBB Stableford One 2 posted by Team Shagpile/Prof</t>
  </si>
  <si>
    <t>H.H. Day 2 2nd prize not paid</t>
  </si>
  <si>
    <t>MINUTES FOR MONDAY 23rd. MAY IN THE CLUBHOUSE. </t>
  </si>
  <si>
    <t>Next week is a Bank Holiday but tees have been booked at the usual times for those who fancy a game. </t>
  </si>
  <si>
    <t>To Hereford for their show of sportsmanship after defeat. </t>
  </si>
  <si>
    <t>To the two MOHGS who were successful in last week's senior's, namely Brains and Paxo. </t>
  </si>
  <si>
    <t>To Rory for his victory in the Irish Masters. </t>
  </si>
  <si>
    <t>To the sons and daughters of MOHGS who attended the Vase final at Wembley. </t>
  </si>
  <si>
    <t>Kwok was perceived by the Comp. Sec. to have omitted to mention in the minutes that D.F &amp; B.H had been second in one of the competitions. Kwok counter claimed that he had not been informed of this fact by the Hon. Comp. Sec. There was an impasse in which neither complainant was willing to give way, therefore the Chair cut through the old Gordian Knot and ruled that we move the meeting forward. </t>
  </si>
  <si>
    <t>There was confusion about the allocation of prize money at Hunley. It appears that the Hon. Comp. Sec had used his own cash to ensure that winners were paid their due amount. It was agreed unanimously that he should be reimbursed from the tin and not suffer any financial loss on account of this accounting error. The Chair ruled that possession is 9/10ths of the law and all winners should be allowed to hold on to their cash. There was a roar of approval from the winners. </t>
  </si>
  <si>
    <t>J.G was proud to announce that the Professional at Hunley had commented on the exemplary behaviour of the MOHGS during their visit. </t>
  </si>
  <si>
    <t>Brains was thanked for his organisation of the event. </t>
  </si>
  <si>
    <t>Next week is a Bank Holiday and the following week is Soapy Day. The generous old codger will once again put money behind the bar, equivalent to a pound for each year he has roamed the planet. It was proposed that the starting time be delayed to 10.15 and the Comp. would be conducted with 4 clubs and a putter. There would be a snooker and pool competition after the main event. J.G is the current holder of the trophy and assured the group that he would remember to return it on the day. </t>
  </si>
  <si>
    <t>B.H graciously agreed to take all cash for safekeeping. This included the Geezers winnings of £3 plus £2.80 in swears. </t>
  </si>
  <si>
    <t>There being no other biz, the meeting closed at 1.30. </t>
  </si>
  <si>
    <t>BURT ( Klerk). </t>
  </si>
  <si>
    <r>
      <rPr>
        <b/>
        <sz val="11"/>
        <rFont val="Arial"/>
        <family val="2"/>
      </rPr>
      <t>PRESENT:</t>
    </r>
    <r>
      <rPr>
        <sz val="11"/>
        <rFont val="Arial"/>
        <family val="2"/>
      </rPr>
      <t xml:space="preserve"> K.S, B.Y, P.L, E.E, P.F, J.G, T.M, F.B, B.H,A.L, C.M. </t>
    </r>
  </si>
  <si>
    <r>
      <rPr>
        <b/>
        <sz val="11"/>
        <rFont val="Arial"/>
        <family val="2"/>
      </rPr>
      <t>APOLOGIES:</t>
    </r>
    <r>
      <rPr>
        <sz val="11"/>
        <rFont val="Arial"/>
        <family val="2"/>
      </rPr>
      <t xml:space="preserve"> From all who are not mentioned above. T.M will be away for two weeks. </t>
    </r>
  </si>
  <si>
    <r>
      <rPr>
        <b/>
        <sz val="11"/>
        <rFont val="Arial"/>
        <family val="2"/>
      </rPr>
      <t>RESULTS:</t>
    </r>
    <r>
      <rPr>
        <sz val="11"/>
        <rFont val="Arial"/>
        <family val="2"/>
      </rPr>
      <t xml:space="preserve"> 1x2 posted by the Prof who collected £2 in prize money. DoD with 14 points was our out of sorts President, Soapy. DDoD was the Prof with 29 points. The Geezer was runner up with 40 points. The ultimate winner with a magnificent 46 points, was he ever popular Brains. As an unexpected bonus, Brains was also awarded an umbrella as a secondary prize from the coffers of the ever resourceful and generous Delboy. </t>
    </r>
  </si>
  <si>
    <r>
      <rPr>
        <b/>
        <sz val="11"/>
        <rFont val="Arial"/>
        <family val="2"/>
      </rPr>
      <t>GEEZER'S</t>
    </r>
    <r>
      <rPr>
        <sz val="11"/>
        <rFont val="Arial"/>
        <family val="2"/>
      </rPr>
      <t xml:space="preserve"> CARDS: P.L(20p), P.F(20p), B.Y(80p), J.G(40p), K.S(20p), C.M(40p), A.L(20p), F.B(20p)-------£2.60. </t>
    </r>
  </si>
  <si>
    <r>
      <rPr>
        <b/>
        <sz val="11"/>
        <rFont val="Arial"/>
        <family val="2"/>
      </rPr>
      <t>TOASTS:</t>
    </r>
    <r>
      <rPr>
        <sz val="11"/>
        <rFont val="Arial"/>
        <family val="2"/>
      </rPr>
      <t xml:space="preserve"> To the all conquering Highwaymen for their 4-1 victory over Hereford. </t>
    </r>
  </si>
  <si>
    <r>
      <rPr>
        <b/>
        <sz val="11"/>
        <rFont val="Arial"/>
        <family val="2"/>
      </rPr>
      <t xml:space="preserve">LAST WEEKS MINUTES </t>
    </r>
    <r>
      <rPr>
        <sz val="11"/>
        <rFont val="Arial"/>
        <family val="2"/>
      </rPr>
      <t>FROM HUNLEY WERE ACCEPTED UNANIMOUSLY except----- </t>
    </r>
  </si>
  <si>
    <r>
      <rPr>
        <b/>
        <sz val="11"/>
        <rFont val="Arial"/>
        <family val="2"/>
      </rPr>
      <t xml:space="preserve">BUSINESS OF THE DAY: </t>
    </r>
    <r>
      <rPr>
        <sz val="11"/>
        <rFont val="Arial"/>
        <family val="2"/>
      </rPr>
      <t>There appears to have been little progress in the Chairman's Quaiche comp. The only result so far is that D.F defeated G.W and is therefore through to the next round. All first round matches must be completed by 23rd June. </t>
    </r>
  </si>
  <si>
    <t>23/05/2016</t>
  </si>
  <si>
    <t>23</t>
  </si>
  <si>
    <t>Singles Stableford    One 2 posted by Prof.who pouches £2.00</t>
  </si>
  <si>
    <t>Sweep</t>
  </si>
  <si>
    <t>30/05/2016</t>
  </si>
  <si>
    <t>31</t>
  </si>
  <si>
    <t>NOTES FOR MEETING HELD ON 30TH MAY 2016</t>
  </si>
  <si>
    <r>
      <rPr>
        <b/>
        <sz val="11"/>
        <rFont val="Arial"/>
        <family val="2"/>
      </rPr>
      <t>APOLOGIES:</t>
    </r>
    <r>
      <rPr>
        <sz val="11"/>
        <rFont val="Arial"/>
        <family val="2"/>
      </rPr>
      <t xml:space="preserve"> From all who are not mentioned above.</t>
    </r>
  </si>
  <si>
    <r>
      <rPr>
        <b/>
        <sz val="11"/>
        <rFont val="Arial"/>
        <family val="2"/>
      </rPr>
      <t xml:space="preserve">LAST WEEKS MINUTES </t>
    </r>
    <r>
      <rPr>
        <sz val="11"/>
        <rFont val="Arial"/>
        <family val="2"/>
      </rPr>
      <t>had not been received due to  failure by Jocks to deliver who stated they would be attached [see below] to this weeks notes for further comment. [Note: There is an anomily in the minutes regarding the Geezer's Cards winnings of £2.60 [correct] and £3.00 [possible Kwok  figment].</t>
    </r>
  </si>
  <si>
    <t>Confirmation that next Monday will be Soapy's Day a 4 club + putter competition to which all are welcome. Apologies from the Laird and Rabbi who have decided to play for the Senior's team at Ponteland.</t>
  </si>
  <si>
    <t>Tee times for Soapy's Day next Monday are confirmed  at 10.32 am - 10.48 am [2 tee times].</t>
  </si>
  <si>
    <t>John Turnbull</t>
  </si>
  <si>
    <t>"Taxi John"</t>
  </si>
  <si>
    <t>06/06/2016</t>
  </si>
  <si>
    <t>MINUTES FOR SOAPY DAY, JUNE 6 IN THE CLUBHOUSE. </t>
  </si>
  <si>
    <t>£1.20 was collected in swears, which is in the very safekeeping of the Chair. </t>
  </si>
  <si>
    <t>To Matthew Fitzpatrick who won the Nordik Open. </t>
  </si>
  <si>
    <t>To the greatest boxer ever, Mohammad Ali. </t>
  </si>
  <si>
    <t>To all who participated in the D Day landings. </t>
  </si>
  <si>
    <t>* There was deep consternation about the whereabouts of the Geezer's purse from two weeks ago. The minutes asserted that the cash was in the safe hands of the Hon. Comp. Sec. However he vehemently denies that he was in receipt of the cash, which puts the society and poor old Geezer in the horns of an unprecedented dilemma. The Chair suggested that we leave the situation hanging until next week, when other members who are absent today, may be able to shed light on the issue. If there is no satisfactory resolution, the Chair declared that the Geezer will be paid an extra £2 from the tin, to compensate for the anguish and distress incurred. The Crocodile ventured that it might be time to engage an independent auditor. A tearful Geezer, graciously accepted the decision but revealed that he was desperate to be reunited with the cash, to top up his pension and keep the wolf from the door. </t>
  </si>
  <si>
    <t>* Bumpers and the Croc, intend to play their Quaich match next Monday. </t>
  </si>
  <si>
    <t>* Shagpile paid the Chair £40 for his MOHGS shirts. </t>
  </si>
  <si>
    <t>BUSINESS: </t>
  </si>
  <si>
    <t>Shagpile has booked three tees for Monday 27 June at Arcot Hall for a children's charity golfing event. The cost is £25/person which includes lunch. The menu will be a choice of: Roast Pork Dinner, Steak and Ale Pie or Ham Salad. Those who wish to play are: J.G, K.S, P.F, F.B, T.M, J.T, C.M, B.H. More information will be revealed next week. </t>
  </si>
  <si>
    <t>* There will be a charitable Geordie themed night in the clubhouse on Fri 24 June. Tickets cost £5/person and the entertainment will be supplied by the Worky Tickets. It is hoped that the event will raise the funds to purchase a defibrillator for the club. </t>
  </si>
  <si>
    <t>A game has been arranged for Friday of this week, since many members are not playing on Wednesday. Those who are interested are, F.B, D.F, P.L, B.Y, C.M, J.G, P.F, K.S, T.H. </t>
  </si>
  <si>
    <t>Brains will email the fraternity with news of tee times. Anyone interested who is not mentioned above, should contact Brains direct. </t>
  </si>
  <si>
    <t>Kwok(Klerk) </t>
  </si>
  <si>
    <r>
      <rPr>
        <b/>
        <sz val="11"/>
        <rFont val="Arial"/>
        <family val="2"/>
      </rPr>
      <t>PRESENT:</t>
    </r>
    <r>
      <rPr>
        <sz val="11"/>
        <rFont val="Arial"/>
        <family val="2"/>
      </rPr>
      <t xml:space="preserve"> F.B, K.S, T.M, M.M, J.G, C.M, J.T, T.H, T.H, P.F, B.H. </t>
    </r>
  </si>
  <si>
    <r>
      <rPr>
        <b/>
        <sz val="11"/>
        <rFont val="Arial"/>
        <family val="2"/>
      </rPr>
      <t>APOLOGIES:</t>
    </r>
    <r>
      <rPr>
        <sz val="11"/>
        <rFont val="Arial"/>
        <family val="2"/>
      </rPr>
      <t xml:space="preserve"> Everyone who was not present. </t>
    </r>
  </si>
  <si>
    <r>
      <rPr>
        <b/>
        <sz val="11"/>
        <rFont val="Arial"/>
        <family val="2"/>
      </rPr>
      <t>RESULTS:</t>
    </r>
    <r>
      <rPr>
        <sz val="11"/>
        <rFont val="Arial"/>
        <family val="2"/>
      </rPr>
      <t xml:space="preserve"> There were 2x2's posted by Taxi John and Soapy. DoD was St. Rappe with a derisory 23 points. Brains was the DDoD with 29 points. With 37 points was Taxi John, who was the runner up. The joint winners of the Soapy Dish on 38 points, were the birthday boy, Soapy and our newest MOHG, Terry Henderson. The sacred Dish was presented by the previous winner, Brains. </t>
    </r>
  </si>
  <si>
    <r>
      <rPr>
        <b/>
        <sz val="11"/>
        <rFont val="Arial"/>
        <family val="2"/>
      </rPr>
      <t>TOASTS:</t>
    </r>
    <r>
      <rPr>
        <sz val="11"/>
        <rFont val="Arial"/>
        <family val="2"/>
      </rPr>
      <t xml:space="preserve"> To the birthday boy, Soapy. </t>
    </r>
  </si>
  <si>
    <r>
      <rPr>
        <b/>
        <sz val="11"/>
        <rFont val="Arial"/>
        <family val="2"/>
      </rPr>
      <t>LAST WEEKS MINUTES</t>
    </r>
    <r>
      <rPr>
        <sz val="11"/>
        <rFont val="Arial"/>
        <family val="2"/>
      </rPr>
      <t xml:space="preserve"> WERE ACCEPTED except-------- </t>
    </r>
  </si>
  <si>
    <t>Soapy's Day Individual Stableford 4 Club Competition  Two 2s posted by Taxi John &amp; soapy  No Geezer's Cards</t>
  </si>
  <si>
    <t>MINUTES FOR MONDAY 13 JUNE IN THE CLUBHOUSE. </t>
  </si>
  <si>
    <t>Bumpers beat Crocs on the last hole in the Chairman's Quaich comp. </t>
  </si>
  <si>
    <t>To Wales for their victory in the Euros. </t>
  </si>
  <si>
    <t>* B.Y, D.F, P.L, Jim Turnbull and Mick Mills were added to the list of those wishing to play at Arcot Hall on 27 June. The first tee time is at 10am and members were urged to attend at 9.30. Shagpile noted the culinary preferences of those present. </t>
  </si>
  <si>
    <t>£2 was collected in swears. The Rabbi agreed to take the cash for safekeeping. </t>
  </si>
  <si>
    <t>Terry Henderson will henceforth be known as the Scuttler. Tom Johnstone will be known as Satnav. </t>
  </si>
  <si>
    <t>All Quaich games to be played by 27 June. </t>
  </si>
  <si>
    <t>Normal tee times next week. </t>
  </si>
  <si>
    <t>Meeting closed at 1.30pm. </t>
  </si>
  <si>
    <t>KwoK(Klerk) </t>
  </si>
  <si>
    <t>"The Scuttler"</t>
  </si>
  <si>
    <t>"Satnav"</t>
  </si>
  <si>
    <t>Eric Evans</t>
  </si>
  <si>
    <t>"Jethro"</t>
  </si>
  <si>
    <t>13/06/2016</t>
  </si>
  <si>
    <t>Individual Stableford One 2 posted by the Straggler who pouched £2.20</t>
  </si>
  <si>
    <t>28?</t>
  </si>
  <si>
    <t>Terry Henderson [T.H.]</t>
  </si>
  <si>
    <t>Tom Johnstone [T.J.]</t>
  </si>
  <si>
    <t>20/06/2016</t>
  </si>
  <si>
    <t>Individual Stableford One 2 posted by the Rabbi</t>
  </si>
  <si>
    <t>NOTES FOR MONDAY 20 JUNE IN THE CLUBHOUSE. </t>
  </si>
  <si>
    <t xml:space="preserve">Chairman's Quaich : Rabbi beat Kwok on the 19th ; Soapy beat Brains 5&amp;3; Geezer beat Prof 7&amp;6 </t>
  </si>
  <si>
    <t>Meeting Closed</t>
  </si>
  <si>
    <t>MINUTES FOR MONDAY 4 JULY IN THE CLUBHOUSE. </t>
  </si>
  <si>
    <t>A momentous event in the MOHGS history occurred today when the Scuttler achieved a hole in one on the 14th hole. Congratulations were extended from all the members. Unfortunately the Scuttler had to do a runner after the game but he left a bottle of Scotch and was well toasted by the brethren. </t>
  </si>
  <si>
    <t>£3 was collected in swears and £3.60 was raised from the Geezers cards. </t>
  </si>
  <si>
    <t>Kwok and the Chair were fined 50p apiece for failing to wear the MOHGS mufti. </t>
  </si>
  <si>
    <t>To the Chair who was second in the match at Arcot hall and scooped a whole host of respectable prizes. </t>
  </si>
  <si>
    <t>To Wales and Iceland for performing admirably in the European Championships. </t>
  </si>
  <si>
    <t>Jocks appealed for all competitors to arrive at 9am. The first tee time is at 9.40. Breakfast will be served from 9am. The green fees will be £12ish. A Betterball / Stableford competition will be organised. Two buggies have been ordered for Shagpile and Soapy. </t>
  </si>
  <si>
    <t>There being no other business, the meeting closed at 2.05. </t>
  </si>
  <si>
    <t>BURT (Clerk) </t>
  </si>
  <si>
    <r>
      <rPr>
        <b/>
        <sz val="11"/>
        <rFont val="Arial"/>
        <family val="2"/>
      </rPr>
      <t>PRESENT:</t>
    </r>
    <r>
      <rPr>
        <sz val="11"/>
        <rFont val="Arial"/>
        <family val="2"/>
      </rPr>
      <t xml:space="preserve"> T.H, T.M, P.L, D.F, P.F, K.S, P.B, B.H, F.B,M.M, T.J, J.G, G.W, E.E, J.P, A. B-W, (M.C, n/p). </t>
    </r>
  </si>
  <si>
    <r>
      <rPr>
        <b/>
        <sz val="11"/>
        <rFont val="Arial"/>
        <family val="2"/>
      </rPr>
      <t>RESULTS:</t>
    </r>
    <r>
      <rPr>
        <sz val="11"/>
        <rFont val="Arial"/>
        <family val="2"/>
      </rPr>
      <t xml:space="preserve"> Today's game was the MOHGS Championship, played off the white tees for the coveted Chalice. The winner was the aforementioned and ever popular Scuttler with 39 well deserved points. He also scooped the 2's kitty with his hole in one. Total prize money of £14.20 is in the safekeeping of the Rabbi. DoD was Soapy with a meagre 20 points. Shagpile with 22 points was the DDoD. Brains was the worthy runner up with 37 points. </t>
    </r>
  </si>
  <si>
    <r>
      <rPr>
        <b/>
        <sz val="11"/>
        <rFont val="Arial"/>
        <family val="2"/>
      </rPr>
      <t>TOASTS:</t>
    </r>
    <r>
      <rPr>
        <sz val="11"/>
        <rFont val="Arial"/>
        <family val="2"/>
      </rPr>
      <t xml:space="preserve"> To the Geezer who was a member of the winning team in a recent Chamber of Trade match. </t>
    </r>
  </si>
  <si>
    <r>
      <rPr>
        <b/>
        <sz val="11"/>
        <rFont val="Arial"/>
        <family val="2"/>
      </rPr>
      <t>LAST</t>
    </r>
    <r>
      <rPr>
        <sz val="11"/>
        <rFont val="Arial"/>
        <family val="2"/>
      </rPr>
      <t xml:space="preserve"> WEEKS MINUTES ACCEPTED. </t>
    </r>
  </si>
  <si>
    <r>
      <rPr>
        <b/>
        <sz val="11"/>
        <rFont val="Arial"/>
        <family val="2"/>
      </rPr>
      <t>MATTERS ARISING:</t>
    </r>
    <r>
      <rPr>
        <sz val="11"/>
        <rFont val="Arial"/>
        <family val="2"/>
      </rPr>
      <t xml:space="preserve"> The Geezer was finally paid his overdue £3 from the tin and now the whole sorry episode can be laid to rest. </t>
    </r>
  </si>
  <si>
    <r>
      <rPr>
        <b/>
        <sz val="11"/>
        <rFont val="Arial"/>
        <family val="2"/>
      </rPr>
      <t>BEAMISH:</t>
    </r>
    <r>
      <rPr>
        <sz val="11"/>
        <rFont val="Arial"/>
        <family val="2"/>
      </rPr>
      <t xml:space="preserve"> There are 15 enthusiastic members who are signed up to play next Monday, 11 July. Only 8 members of the dirty dozen are available so some MOHGS may be required to change allegiance for the day. Bumpers volunteered to jump ship since he is still short of a jumper. F.B as a past member of Beamish also intimated that he would be willing to join the DD. </t>
    </r>
  </si>
  <si>
    <t>4/07/2016</t>
  </si>
  <si>
    <t xml:space="preserve">All Geezer's Cards </t>
  </si>
  <si>
    <t>MOHGS CHAMPIONSHIP Individual Stableford white tees Hole in One posted by the Scuttler on 14th</t>
  </si>
  <si>
    <t>18/07/2016</t>
  </si>
  <si>
    <t>Individual Stabbleford 2s posted by F.B. B.Y. D.F. Share £2.20</t>
  </si>
  <si>
    <t>Notes of MOHGS Meeting 18 July 2016</t>
  </si>
  <si>
    <t>Eleven intrepid MOHGees played today. The excellent</t>
  </si>
  <si>
    <t>Competition Secretary declared that the Duffer of the day to be</t>
  </si>
  <si>
    <t>Brains with 25 points, the DD was the Laird with 27 points.</t>
  </si>
  <si>
    <t>Runners up were Cardinal, Chair and Rabbi with 36 points but the</t>
  </si>
  <si>
    <t>winner by one point was Prof. The spoils were distributed by the</t>
  </si>
  <si>
    <t>Cardinal who placed his winnings in the swears box!</t>
  </si>
  <si>
    <t>Three twos were evidenced after a countback, Prof, Laird and</t>
  </si>
  <si>
    <t>Chair pocketed the spoils.</t>
  </si>
  <si>
    <t>There was £1.60 in swears, however the Rabbi had forgotten the</t>
  </si>
  <si>
    <t>Geezers cards and was suitably reprimanded by the fiscal</t>
  </si>
  <si>
    <t>committee.</t>
  </si>
  <si>
    <t>else who was not there.</t>
  </si>
  <si>
    <t>Apologies were received for next Monday from Geezer and</t>
  </si>
  <si>
    <t>Shotgun.</t>
  </si>
  <si>
    <t>last week at Beamish. Henrick Stenson for his stunning win at The</t>
  </si>
  <si>
    <t>Open. GB Tennis Team, in particular Kyle Edmunds from Beverly.</t>
  </si>
  <si>
    <t>can everone e-mail Jocks with availability. The Cardinal was</t>
  </si>
  <si>
    <t>unanimously elected as Captain for the return fixture after his</t>
  </si>
  <si>
    <t>wonderful display at Beamish.</t>
  </si>
  <si>
    <t>The Matadore raised the issue of Christmas Party and was put in</t>
  </si>
  <si>
    <t>his place by Brains who observed that it was in the calendar on</t>
  </si>
  <si>
    <t>line. As was the Quaich draw for the Geezer!!!</t>
  </si>
  <si>
    <t>The meeting dissolved at that.</t>
  </si>
  <si>
    <t>MINUTES FOR MONDAY 25 JULY IN THE CLUBHOUSE. </t>
  </si>
  <si>
    <t>RESULTS: One two was carded by the indomitable Crocs, who scooped the whole pot. The DoD was Biggles with a meagre 24 points. DDoD was the Scuttler with 25 points. The Cardinal was the runner up with 34 points. The overall winner and champine of the day was the most popular President we ever had, Soapy, with a magnificent 38 points. </t>
  </si>
  <si>
    <t>TOASTS: To Chris Frooome who was once again successful in winning the Tour de France. </t>
  </si>
  <si>
    <t>Paul Broadhurst who won the British Senior's Open. </t>
  </si>
  <si>
    <t>Jo Konte who defeated Venus Williams to win the California Open. </t>
  </si>
  <si>
    <t>The meeting closed at 1.45. </t>
  </si>
  <si>
    <t>Kwok. </t>
  </si>
  <si>
    <t>25/07/2016</t>
  </si>
  <si>
    <t>33</t>
  </si>
  <si>
    <t>Individual Stabbleford One 2 posted by C.M. Pockets £2.40 No Geezers Cards again</t>
  </si>
  <si>
    <t>MINUTES FOR MONDAY AUGUST 1 IN THE CLUBHOUSE. </t>
  </si>
  <si>
    <t>The result of the Quaich match was a win for D.F against K.S by 4&amp;2. </t>
  </si>
  <si>
    <t>To Crocs on his victory by a country mile in last week's Senior competition. Crocs is a very popular fellow but his popularity went off the scale this week, when in an unmitigated display of generosity, he presented his fellow MOHGS with a donation of new potatoes from his recent harvest. </t>
  </si>
  <si>
    <t>CASH: The Laird agreed to hold onto the kitty for safekeeping, a total of £6. £2.80 in Geezers cards, £1.20 in swears and £2 in 2's. </t>
  </si>
  <si>
    <t>Due to the absence of the Chair on Grandparenting duties, today's meeting was chaired amicably by the Rabbi. </t>
  </si>
  <si>
    <t>Tee times for next week as per. </t>
  </si>
  <si>
    <t>Burt(Clerk). </t>
  </si>
  <si>
    <r>
      <rPr>
        <b/>
        <sz val="11"/>
        <rFont val="Arial"/>
        <family val="2"/>
      </rPr>
      <t>PRESENT:</t>
    </r>
    <r>
      <rPr>
        <sz val="11"/>
        <rFont val="Arial"/>
        <family val="2"/>
      </rPr>
      <t xml:space="preserve"> P.F, C.M, G.W, K.S(left early), D.F, P.L, B.Y, J.G, V.P, M.M. </t>
    </r>
  </si>
  <si>
    <r>
      <rPr>
        <b/>
        <sz val="11"/>
        <rFont val="Arial"/>
        <family val="2"/>
      </rPr>
      <t>APOLOGIES:</t>
    </r>
    <r>
      <rPr>
        <sz val="11"/>
        <rFont val="Arial"/>
        <family val="2"/>
      </rPr>
      <t xml:space="preserve"> All not mentioned above. Kwok apologises for the next several week due to business and a little pleasure. </t>
    </r>
  </si>
  <si>
    <r>
      <rPr>
        <b/>
        <sz val="11"/>
        <rFont val="Arial"/>
        <family val="2"/>
      </rPr>
      <t>RESULTS:</t>
    </r>
    <r>
      <rPr>
        <sz val="11"/>
        <rFont val="Arial"/>
        <family val="2"/>
      </rPr>
      <t xml:space="preserve"> No 2's carded therefore £2 is carried forward. DoD was Brains with 23 points. The Prof, Crocs, Shagpile and the Viper were all DD'soD with 26 points apiece. El Matador was the runner up with 34 points. The winner and champine of the week with 37 points was Burt Kwok. Today's game on the first Monday of the month was played off the white tees. Other scores were: Rabbi 29, Laird 30, Soapy 27. </t>
    </r>
  </si>
  <si>
    <r>
      <rPr>
        <b/>
        <sz val="11"/>
        <rFont val="Arial"/>
        <family val="2"/>
      </rPr>
      <t>TOASTS:</t>
    </r>
    <r>
      <rPr>
        <sz val="11"/>
        <rFont val="Arial"/>
        <family val="2"/>
      </rPr>
      <t xml:space="preserve"> To the whole Beaton clan on the birth of a baby girl to Fe and Noel. Congratulations to the happy couple as well as the doting grandparents. </t>
    </r>
  </si>
  <si>
    <r>
      <rPr>
        <b/>
        <sz val="11"/>
        <rFont val="Arial"/>
        <family val="2"/>
      </rPr>
      <t>QUAICH:</t>
    </r>
    <r>
      <rPr>
        <sz val="11"/>
        <rFont val="Arial"/>
        <family val="2"/>
      </rPr>
      <t xml:space="preserve"> All outstanding fixtures must be completed by next Monday. </t>
    </r>
  </si>
  <si>
    <r>
      <rPr>
        <b/>
        <sz val="11"/>
        <rFont val="Arial"/>
        <family val="2"/>
      </rPr>
      <t>AWAY DAYS:</t>
    </r>
    <r>
      <rPr>
        <sz val="11"/>
        <rFont val="Arial"/>
        <family val="2"/>
      </rPr>
      <t xml:space="preserve"> Brains reported that the list of courses with a reciprocal arrangement with Morpeth G.C has re-emerged and is affixed to the wall in the gents loo. He further reported after a long and sustained piddle that Whitley Bay, Northumberland, Blyth, Tyneside and Tynemouth are among the selected few. Shaggers also cautioned not to write off Bedlington as a venue, since he is owed quite a few favours by the hierarchy of said club and would be willing to negotiate a deal for the boys. The Viper had played there recently and extolled the virtues of the course in glowing terms. A decision was put on the back burner for more in depth discussion. </t>
    </r>
  </si>
  <si>
    <r>
      <rPr>
        <b/>
        <sz val="11"/>
        <rFont val="Arial"/>
        <family val="2"/>
      </rPr>
      <t>NEWBIGGIN RETURN:</t>
    </r>
    <r>
      <rPr>
        <sz val="11"/>
        <rFont val="Arial"/>
        <family val="2"/>
      </rPr>
      <t xml:space="preserve"> Shagpile would like to organise a return match against the Newbiggin clan in late September. He was given the blessing of the assembled throng to make the thing happen. </t>
    </r>
  </si>
  <si>
    <r>
      <rPr>
        <b/>
        <sz val="11"/>
        <rFont val="Arial"/>
        <family val="2"/>
      </rPr>
      <t>GEEZERS CARDS:</t>
    </r>
    <r>
      <rPr>
        <sz val="11"/>
        <rFont val="Arial"/>
        <family val="2"/>
      </rPr>
      <t xml:space="preserve"> P.F(60p), C.M(40p),J.G(20p),D.F(20p), B.Y(60p), P.L(20p), K.S(60p)--------£2.80. </t>
    </r>
  </si>
  <si>
    <r>
      <rPr>
        <b/>
        <sz val="11"/>
        <rFont val="Arial"/>
        <family val="2"/>
      </rPr>
      <t>TROPHIES:</t>
    </r>
    <r>
      <rPr>
        <sz val="11"/>
        <rFont val="Arial"/>
        <family val="2"/>
      </rPr>
      <t xml:space="preserve"> All trophy holders are requested to return the sacred items to C.M for engraving. This is the second and final request. </t>
    </r>
  </si>
  <si>
    <t>01/08/2016</t>
  </si>
  <si>
    <t>Individual Stableford White Tees No 2s - £2 c/f</t>
  </si>
  <si>
    <t>08/08/2016</t>
  </si>
  <si>
    <t>Notes of MOHGS Meeting 8 August 2016</t>
  </si>
  <si>
    <t>Laird, and The Geezer with 22 points. Deputy Duffer of the Day</t>
  </si>
  <si>
    <t>was the ever popular Competition Director with 24 points.</t>
  </si>
  <si>
    <t>The Matador pocketed the twos money for today and last week</t>
  </si>
  <si>
    <t>In second place was Prof. with 32 points, and the winner was</t>
  </si>
  <si>
    <t>Brains with 37 points.</t>
  </si>
  <si>
    <t>The Chair questioned if a pattern was developing with Brians</t>
  </si>
  <si>
    <t>winning one week and being last the following week. It was quickly</t>
  </si>
  <si>
    <t>pointed out to the Chair that it was indeed a patern but one unlikely</t>
  </si>
  <si>
    <t>to be repeated.</t>
  </si>
  <si>
    <t>The Quaich again raised its head! The Laird exhibited his human</t>
  </si>
  <si>
    <t>side in offering an extension (!!) to Shagpile, who manfully and</t>
  </si>
  <si>
    <t>correctly (according to the Competition Director) declined.</t>
  </si>
  <si>
    <t>Therefore the semi-finals of the said trophy should be played by 22</t>
  </si>
  <si>
    <t>August. Participants please note!</t>
  </si>
  <si>
    <t>(latest addition to the Beaton clan)</t>
  </si>
  <si>
    <t>Same tee times booked for next week by The Laird and The</t>
  </si>
  <si>
    <t>Cardinal. What has the Rabbi been up to?</t>
  </si>
  <si>
    <t>Suggested visit to Tyneside on 19 September. An organisor would</t>
  </si>
  <si>
    <t>be nominated by the Chair.</t>
  </si>
  <si>
    <t>Operating Period, the Swears Box contained £77.</t>
  </si>
  <si>
    <t>Swears collected today £3, last week only £1.20 collected. The</t>
  </si>
  <si>
    <t>Financial Director believes that when he is not present fewer</t>
  </si>
  <si>
    <t>swears are admitted! This will be monitored closely.</t>
  </si>
  <si>
    <t>The Geezer proposed that when singles are being played that 2</t>
  </si>
  <si>
    <t>and 3 balls should be the norm. When the assembled company is</t>
  </si>
  <si>
    <t>divisible by 4 then 4BBB should be played. This was welcomed by</t>
  </si>
  <si>
    <t>most of the throng but the President was reluctant to allow</t>
  </si>
  <si>
    <t>fellowship to take a back seat.</t>
  </si>
  <si>
    <t>The return of Dirty Dozen was confirmed for 12 September with 12</t>
  </si>
  <si>
    <t>MOHGees. Depending on DD’s contingent $BBB will be played.</t>
  </si>
  <si>
    <t>Apologies for next week PB, JG, PF</t>
  </si>
  <si>
    <t>Meeting closed at 1.40pm</t>
  </si>
  <si>
    <t>President also made an appearance at the meeting as did Shagpile.</t>
  </si>
  <si>
    <t>Dear St Jock Strappe,</t>
  </si>
  <si>
    <t>                                   I hope your feet are improved and causing you less discomfort than previous. I was coerced into preparing notes for todays comp. as well as deputising for your good self as Comp. Sec.</t>
  </si>
  <si>
    <t>4 X 2's posted by Scuttler, Crocs, Rabbi &amp; Laird (55p each)</t>
  </si>
  <si>
    <t>Duffer of the day was Back Scuttler with a miserly 27pts.</t>
  </si>
  <si>
    <t>Deputy Duffer was Shotgun with a more respectable 31pts</t>
  </si>
  <si>
    <t>Runner-up was The Geezer with creditable 39pts.(£3.50)</t>
  </si>
  <si>
    <t>Winner was the ever popular Laird with wonderful 40 pts.(£7.50)</t>
  </si>
  <si>
    <t>Handicaps will be adjusted in the usual way.</t>
  </si>
  <si>
    <t>Please note that if you do all the work you can put in the notes whatever you like.</t>
  </si>
  <si>
    <t>Other scores were,</t>
  </si>
  <si>
    <t>MM 38pts, MC 37pts, CM 36pts, PL 35pts, FB &amp; BY 33pts, GA 32pts.</t>
  </si>
  <si>
    <t>Swears amounted to £2.30 (an odd amount) and Geezer cards £3.20. ( AB-W 80p, MC 20p, PL 20p, MM 20p, CM 20p, TeH 60p, BY 20p, GA 40p, TM 40p. The£5.50p is in the safe keeping of The Laird and will be passed on to The Cardinal at the earliest opportunity.</t>
  </si>
  <si>
    <t>To the Government for using some of the lottery money in support of sport throughout the country.</t>
  </si>
  <si>
    <t>Last weeks minutes were approved. Windscale mentioned that he thought that we should book 4 Tee times to accommodate the numbers turning up on Mondays of late. The Chair agreed with him on this matter but also stated that we usually manage to fit in another game if necessary. It was pointed out to the 2 gentlemen that we do book 4 tees each Monday and have been doing so for almost 2 years. It did come as something of a surprise to the Chair.</t>
  </si>
  <si>
    <t>It was commented on that 2/ 3 balls were much quicker an that we should perhaps only play 4 balls when we play 4BBB Comps.</t>
  </si>
  <si>
    <t>Bumpers asked again as to where his Jumpers were.</t>
  </si>
  <si>
    <t>Bumpers did his Sherlock Holmes impression when discussing the Quaich Comp. He knew The Geezer played The Laird in one semi. He did not know who he played in the other, but, when he was informed that Jock Strappe was also still in the comp in his confusion he ultimately deduced that he must be his opponent.</t>
  </si>
  <si>
    <t>Bumpers requested to be in the last game off next week.</t>
  </si>
  <si>
    <t>Meeting closed 1.0pm</t>
  </si>
  <si>
    <t>15/08/2016</t>
  </si>
  <si>
    <t>Individual Stableford 4 2s posted by Scuttler,Crocs,Rabbi &amp; Laird - £0.55 each</t>
  </si>
  <si>
    <t>22/08/2016</t>
  </si>
  <si>
    <t>MINUTES FOR MONDAY 22 AUGUST IN THE CLUBHOUSE. </t>
  </si>
  <si>
    <t>To Ian Hamilton who died recently and spent some time in the MOHG fraternity. RIP. </t>
  </si>
  <si>
    <t>There were no matters arising from the previous minutes which had been compiled competently by the assiduous Laird. </t>
  </si>
  <si>
    <t>* Brains proposed that we return to the system of playing in groups of threes and fours, rather than twos and threes. His proposal was adopted by a majority of 6-2. </t>
  </si>
  <si>
    <t>* Shagpile rather frustratingly reported that very little headway had been made in his efforts to secure an away day at Bedlington. He enquired as to the possibility of playing on the 5th, 19th and 26th of September and is awaiting confirmation from the club but is doubtful of a successful resolution. It appears that the club is inundated with requests from non-members and can therefore cherry pick the ones who are prepared to pay £23 pounds a pop rather than the ones who pay £15, if playing with a member. </t>
  </si>
  <si>
    <t>* There were several clubs mentioned as possible away day venues, Tyneside, Melrose, Craigie Law and Woll at Hawick. These have all been relegated to the back burner until either Bedlington returns Shagpile's call or the Soc. Sec. returns from his jollies with alternative suggestions. Shagpile, tongue in cheek remarked that he could secure a free round at Augusta but we would have to cover the cost of transport. </t>
  </si>
  <si>
    <t>* Jocks reminded the group about the forthcoming visit of the Dirty Dozen on 12 Sept. It appears that the DD are no longer a dozen since their numbers have been decimated by death and illness. He reminded the group that places are still available for MOHGS </t>
  </si>
  <si>
    <t>who may be available but have not yet registered. It may be necessary to shore up the depleted DD with superfluous MOHGS on the day of the contest. </t>
  </si>
  <si>
    <t>* Next week is a Bank Holiday but the tees are booked as per. </t>
  </si>
  <si>
    <t>The meeting closed harmoniously at 1.15. </t>
  </si>
  <si>
    <r>
      <rPr>
        <b/>
        <sz val="11"/>
        <rFont val="Arial"/>
        <family val="2"/>
      </rPr>
      <t>PRESENT:</t>
    </r>
    <r>
      <rPr>
        <sz val="11"/>
        <rFont val="Arial"/>
        <family val="2"/>
      </rPr>
      <t xml:space="preserve"> P.L, T.H, J.G, B.H(N/P), F.B, K.S, P.F, D.F, C.M, M.M, A.B-W, E.E. </t>
    </r>
  </si>
  <si>
    <r>
      <rPr>
        <b/>
        <sz val="11"/>
        <rFont val="Arial"/>
        <family val="2"/>
      </rPr>
      <t xml:space="preserve">GEEZERS CARDS: </t>
    </r>
    <r>
      <rPr>
        <sz val="11"/>
        <rFont val="Arial"/>
        <family val="2"/>
      </rPr>
      <t>P.F(40p), P.L(20p), D.F(20p), J.G(20p), K.S(60p), E.E(80p), T.H(20p), A.B-W(40p), C.M(20p), M.M(20p).-------£3.40. </t>
    </r>
  </si>
  <si>
    <r>
      <rPr>
        <b/>
        <sz val="11"/>
        <rFont val="Arial"/>
        <family val="2"/>
      </rPr>
      <t>APOLOGIES:</t>
    </r>
    <r>
      <rPr>
        <sz val="11"/>
        <rFont val="Arial"/>
        <family val="2"/>
      </rPr>
      <t xml:space="preserve"> Everybody not mentioned above. </t>
    </r>
  </si>
  <si>
    <r>
      <rPr>
        <b/>
        <sz val="11"/>
        <rFont val="Arial"/>
        <family val="2"/>
      </rPr>
      <t>RESULTS:</t>
    </r>
    <r>
      <rPr>
        <sz val="11"/>
        <rFont val="Arial"/>
        <family val="2"/>
      </rPr>
      <t xml:space="preserve"> One 2 was carded by Shotgun, who scooped the pot. Joint D'soD were the Laird and Soapy with 28 points apiece. DDoD was Shagpile with 29 points. Joint runners up were Jethro and the Rabbi with 36 points apiece. The winner and champine of the week was the ever resourceful Scuttler with a magnificent 38 points. </t>
    </r>
  </si>
  <si>
    <r>
      <rPr>
        <b/>
        <sz val="11"/>
        <rFont val="Arial"/>
        <family val="2"/>
      </rPr>
      <t>FINANCE:</t>
    </r>
    <r>
      <rPr>
        <sz val="11"/>
        <rFont val="Arial"/>
        <family val="2"/>
      </rPr>
      <t xml:space="preserve"> £1.60 was collected in swears as well as the £3.40 in Geezers, making a grand total of £5, which is in the safekeeping of the Laird. </t>
    </r>
  </si>
  <si>
    <r>
      <rPr>
        <b/>
        <sz val="11"/>
        <rFont val="Arial"/>
        <family val="2"/>
      </rPr>
      <t>TOASTS:</t>
    </r>
    <r>
      <rPr>
        <sz val="11"/>
        <rFont val="Arial"/>
        <family val="2"/>
      </rPr>
      <t xml:space="preserve"> To the end of the Olympics. </t>
    </r>
  </si>
  <si>
    <r>
      <t xml:space="preserve">* Crocs </t>
    </r>
    <r>
      <rPr>
        <b/>
        <sz val="11"/>
        <rFont val="Arial"/>
        <family val="2"/>
      </rPr>
      <t>again</t>
    </r>
    <r>
      <rPr>
        <sz val="11"/>
        <rFont val="Arial"/>
        <family val="2"/>
      </rPr>
      <t xml:space="preserve"> made a tentative appeal for the return of trophies for engraving purposes. </t>
    </r>
  </si>
  <si>
    <r>
      <rPr>
        <b/>
        <sz val="11"/>
        <rFont val="Arial"/>
        <family val="2"/>
      </rPr>
      <t>BURT</t>
    </r>
    <r>
      <rPr>
        <sz val="11"/>
        <rFont val="Arial"/>
        <family val="2"/>
      </rPr>
      <t xml:space="preserve"> (Clerk). </t>
    </r>
  </si>
  <si>
    <t>29/08/2016</t>
  </si>
  <si>
    <t>Rev. H'cp.</t>
  </si>
  <si>
    <t>John Hemingway</t>
  </si>
  <si>
    <t>n.n.n.y.</t>
  </si>
  <si>
    <t>Notes of MOHGS Meeting 28 August 2016</t>
  </si>
  <si>
    <t>Apologies from all those not here.</t>
  </si>
  <si>
    <t>Pal JH, PL, KS.</t>
  </si>
  <si>
    <t>Competition Results;</t>
  </si>
  <si>
    <t>One two posted by Shaggers who pocketed the spoils.</t>
  </si>
  <si>
    <t>Duffer of the Day was The Chairman with an injury accruing only</t>
  </si>
  <si>
    <t>19 points. Deputy Duffer was The Cardinal with 26 points.</t>
  </si>
  <si>
    <t>In second place was the ever popular Brains with 31 points but</t>
  </si>
  <si>
    <t>winners on the day were Soapy and Shaggers with 35 points.</t>
  </si>
  <si>
    <t>Handicaps to be adjusted as per the rules of MOHGS.</t>
  </si>
  <si>
    <t>Geezers Cards were in play;</t>
  </si>
  <si>
    <t>FB-20p, Laird-40p, Rabbi-20p, Winscale-40p, Cardinal 40p,</t>
  </si>
  <si>
    <t>Soapy-20p, JH-40p. A total of £2.20.</t>
  </si>
  <si>
    <t>Swears made 80p.</t>
  </si>
  <si>
    <t>Tee times booked for next week but apologies from</t>
  </si>
  <si>
    <t>Winscale, The Laird, Rabbi, Shaggers, Jocks, The Cardinal</t>
  </si>
  <si>
    <t>As it was a Bank Holiday no further items were discussed apart</t>
  </si>
  <si>
    <t>from Jock’s loss of car keys on the course. Crocs attempted to</t>
  </si>
  <si>
    <t>raise Blue Watch to no avail and was settling in to keep Jocks</t>
  </si>
  <si>
    <t>company when the meeting broke up.</t>
  </si>
  <si>
    <t>Apparently there is a story to the lost keys but Jocks is reticent to</t>
  </si>
  <si>
    <t>divulge the full facts!</t>
  </si>
  <si>
    <t>Meeting closed at 1.20pm</t>
  </si>
  <si>
    <t>Individual Stableford   One 2 posted by Shagpile pockets the spoils of  £2.20</t>
  </si>
  <si>
    <t>05/09/2016</t>
  </si>
  <si>
    <t>4 B.B.B. Stableford  No 2s - £1.60 c/f      No Geezers Cards</t>
  </si>
  <si>
    <t>MINUTES FOR MONDAY 5 SEPT. IN THE CLUBHOUSE. </t>
  </si>
  <si>
    <t>Today's competition was a four ball better ball, played off the white tees. Due to the absence of the Chair and the Comp. Sec., the substitute officers were Soapy and Brains respectively. </t>
  </si>
  <si>
    <t>The trip to Tyneside is on the back burner until the Cardinal returns. </t>
  </si>
  <si>
    <t>There being no further business the meeting closed at 1.25pm. </t>
  </si>
  <si>
    <t>KWOK (Clerk). </t>
  </si>
  <si>
    <r>
      <rPr>
        <b/>
        <sz val="11"/>
        <rFont val="Arial"/>
        <family val="2"/>
      </rPr>
      <t>PRESENT:</t>
    </r>
    <r>
      <rPr>
        <sz val="11"/>
        <rFont val="Arial"/>
        <family val="2"/>
      </rPr>
      <t xml:space="preserve"> B.Y, A.B-W, J.G, C.M, P.F, K.S, T.H, M.M. </t>
    </r>
  </si>
  <si>
    <r>
      <rPr>
        <b/>
        <sz val="11"/>
        <rFont val="Arial"/>
        <family val="2"/>
      </rPr>
      <t>RESULTS:</t>
    </r>
    <r>
      <rPr>
        <sz val="11"/>
        <rFont val="Arial"/>
        <family val="2"/>
      </rPr>
      <t xml:space="preserve"> The D'soD were Shagpile and Soapy with 29 points. DD'oD as well as runners up were Kwok and the Scuttler with 35 points. Joint winners were Brains &amp; Crocs and Shotgun &amp; the Prof with 36 points per couple. The winners all lose a shot and the losers gain a shot. </t>
    </r>
  </si>
  <si>
    <r>
      <rPr>
        <b/>
        <sz val="11"/>
        <rFont val="Arial"/>
        <family val="2"/>
      </rPr>
      <t>FINANCE:</t>
    </r>
    <r>
      <rPr>
        <sz val="11"/>
        <rFont val="Arial"/>
        <family val="2"/>
      </rPr>
      <t xml:space="preserve"> £2 was collected in swears and the 2's cash, £1.60, will roll over, since there were no winners today. </t>
    </r>
  </si>
  <si>
    <r>
      <rPr>
        <b/>
        <sz val="11"/>
        <rFont val="Arial"/>
        <family val="2"/>
      </rPr>
      <t>TOASTS:</t>
    </r>
    <r>
      <rPr>
        <sz val="11"/>
        <rFont val="Arial"/>
        <family val="2"/>
      </rPr>
      <t xml:space="preserve"> To the England cricket team which won the one day series and to the football team which narrowly defeated Slovakia. </t>
    </r>
  </si>
  <si>
    <r>
      <rPr>
        <b/>
        <sz val="11"/>
        <rFont val="Arial"/>
        <family val="2"/>
      </rPr>
      <t>AWAY DAYS:</t>
    </r>
    <r>
      <rPr>
        <sz val="11"/>
        <rFont val="Arial"/>
        <family val="2"/>
      </rPr>
      <t xml:space="preserve"> Shagpile has been working tirelessly behind the scenes to organise a game at Bedlington. However, to date he has been unsuccessful in his endeavours. Undaunted, he will continue to sound out his old friends and is confident that a game will be forthcoming in the very near future. </t>
    </r>
  </si>
  <si>
    <r>
      <rPr>
        <b/>
        <sz val="11"/>
        <rFont val="Arial"/>
        <family val="2"/>
      </rPr>
      <t>APOLOGIES:</t>
    </r>
    <r>
      <rPr>
        <sz val="11"/>
        <rFont val="Arial"/>
        <family val="2"/>
      </rPr>
      <t xml:space="preserve"> Kwok will not be available for the next two weeks, Rabbi please note. </t>
    </r>
  </si>
  <si>
    <t>19/09/2016</t>
  </si>
  <si>
    <t>Singles Stableford          No 2s therefore £2.20 c/f</t>
  </si>
  <si>
    <t>Notes of MOHGS Meeting 19 September 2016</t>
  </si>
  <si>
    <t>Shaggers to enable him to select his best side.</t>
  </si>
  <si>
    <t>The meeting disintegrated at 1.30pm.</t>
  </si>
  <si>
    <t>No twos posted so £2.20 carried forward to next week together with £1.60 from 5 Sept.</t>
  </si>
  <si>
    <t>Duffer of the Day was The Geezer with 23 points. Deputy Duffer was The Matador with 26 points.</t>
  </si>
  <si>
    <t>In joint second place were The Chair, The Laird, Winscale, and Crocs with 34 points, however the winner and champ for the week was Jocks with a magnificent 37points. A truely wonderful exhibition of chipping and putting!</t>
  </si>
  <si>
    <t>The Laird won the outstanding (timewise not quality) Quaich semifinal and will proceed into a final against Jocks. To be arranged quickly.</t>
  </si>
  <si>
    <t>from The Laird (Could the MOHGS make a seat?), The Geezer (We would be depriving bereaved family from buying a seat in memory of a loved one), The Cardinal (We could build one out of broken tees!?) Jocks seconded the proposal but it was defeated by the Chairs casting vote twice!</t>
  </si>
  <si>
    <t>MINUTES FOR MONDAY 26 SEPTEMBER IN THE CLUBHOUSE. </t>
  </si>
  <si>
    <t>FINANCE: Geezers cards---£2.60, Swears----£4. In the safekeeping of the Rabbi. </t>
  </si>
  <si>
    <t>Kwok and Jethro were welcomed back to the fold after their hols by the gracious Chair. </t>
  </si>
  <si>
    <t>To Rory McIlroy who won the FedEx trophy as well as the tour championship and the £11 million odd quid which accompanied the titles. </t>
  </si>
  <si>
    <t>The Minutes for last week were accepted. </t>
  </si>
  <si>
    <t>Shagpile knew of a good venue near Carlisle which would he recommended as a possible location for an away day. </t>
  </si>
  <si>
    <t>*The away day at Bedligton is set for Tuesday, 11th October at 10am for a maximum of 12 members. Eight of the members present today registered an interest in playing. Other interested parties should contact Shagpile ASAP. </t>
  </si>
  <si>
    <t>* The Chair, in an unmitigated display of generosity, informed the group that he was in receipt of a voucher for four people to play at Bedlington which he was willing to donate in order to offset the cost of the game. </t>
  </si>
  <si>
    <t>* No progress was made on the venue for the Christmas Party. </t>
  </si>
  <si>
    <t>* Shagpile reported that tickets are on sale this weekend only, for a three course meal in the company of Mark Clattenburg for the price of £20 per head at the Clubhouse. Only 100 tickets are available. </t>
  </si>
  <si>
    <t>*P.L asked people to inform him if they are unavailable for matches on Wednesdays. </t>
  </si>
  <si>
    <t>There being no further business, the meeting closed at 1.25. </t>
  </si>
  <si>
    <r>
      <rPr>
        <b/>
        <sz val="11"/>
        <rFont val="Arial"/>
        <family val="2"/>
      </rPr>
      <t>PRESENT:</t>
    </r>
    <r>
      <rPr>
        <sz val="11"/>
        <rFont val="Arial"/>
        <family val="2"/>
      </rPr>
      <t xml:space="preserve"> B.Y, M.M, J.G, G.W, D.F, P.L, M.C, A.W, F.B, P.B, C.M, A.B-W, P.F. </t>
    </r>
  </si>
  <si>
    <r>
      <rPr>
        <b/>
        <sz val="11"/>
        <rFont val="Arial"/>
        <family val="2"/>
      </rPr>
      <t>APOLOGIES:</t>
    </r>
    <r>
      <rPr>
        <sz val="11"/>
        <rFont val="Arial"/>
        <family val="2"/>
      </rPr>
      <t xml:space="preserve"> K.S, B.H, H.C, A.L. </t>
    </r>
  </si>
  <si>
    <r>
      <rPr>
        <b/>
        <sz val="11"/>
        <rFont val="Arial"/>
        <family val="2"/>
      </rPr>
      <t>RESULTS:</t>
    </r>
    <r>
      <rPr>
        <sz val="11"/>
        <rFont val="Arial"/>
        <family val="2"/>
      </rPr>
      <t xml:space="preserve"> There were 2x2's posted by Crocs and the Laird. DoD was the unfortunate Prof with a miserable 24 points. DDoD was Brains with 33 points. The runner up was Crocs with 45 points. The ultimate winner and champine of the day was the Straggler with a magnificent 46 points. £9 went to the winner and £4 to the runner up. </t>
    </r>
  </si>
  <si>
    <r>
      <rPr>
        <b/>
        <sz val="11"/>
        <rFont val="Arial"/>
        <family val="2"/>
      </rPr>
      <t>TOASTS:</t>
    </r>
    <r>
      <rPr>
        <sz val="11"/>
        <rFont val="Arial"/>
        <family val="2"/>
      </rPr>
      <t xml:space="preserve"> Danny Willet who won the Dubai Open. </t>
    </r>
  </si>
  <si>
    <r>
      <rPr>
        <b/>
        <sz val="11"/>
        <rFont val="Arial"/>
        <family val="2"/>
      </rPr>
      <t>LAST WEEKS MIUTES</t>
    </r>
    <r>
      <rPr>
        <sz val="11"/>
        <rFont val="Arial"/>
        <family val="2"/>
      </rPr>
      <t xml:space="preserve"> WERE ACCEPTED UNCHALLENGED. </t>
    </r>
  </si>
  <si>
    <r>
      <rPr>
        <b/>
        <sz val="11"/>
        <rFont val="Arial"/>
        <family val="2"/>
      </rPr>
      <t>FINANCIAL REPORT:</t>
    </r>
    <r>
      <rPr>
        <sz val="11"/>
        <rFont val="Arial"/>
        <family val="2"/>
      </rPr>
      <t xml:space="preserve"> The Fin. Sec., revealed that there is a total of £85.55 in the kitty, of which a proportion will be made available to subsidise the injun meal at Ahad's on 22 Feb. 10 members intend to attend. </t>
    </r>
  </si>
  <si>
    <t>* Close House is booked. Members will play the Colt course at 12.30 pm [amended] on Monday and the Filly course at 10.40 on Tuesday. No evening meal has been booked, therefore members have the option to remain in the clubhouse or go further afield for sustenance. The Comp. Sec asked for members preferences for the format of the contests. It was decided that better ball was the more desired option. </t>
  </si>
  <si>
    <r>
      <rPr>
        <b/>
        <sz val="11"/>
        <rFont val="Arial"/>
        <family val="2"/>
      </rPr>
      <t>Apologies</t>
    </r>
    <r>
      <rPr>
        <sz val="11"/>
        <rFont val="Arial"/>
        <family val="2"/>
      </rPr>
      <t xml:space="preserve"> from everyone who was not present.</t>
    </r>
  </si>
  <si>
    <r>
      <rPr>
        <b/>
        <sz val="11"/>
        <rFont val="Arial"/>
        <family val="2"/>
      </rPr>
      <t>Present:</t>
    </r>
    <r>
      <rPr>
        <sz val="11"/>
        <rFont val="Arial"/>
        <family val="2"/>
      </rPr>
      <t xml:space="preserve"> Eleven hardy souls ventured forth to the course and were rewarded with a lovely day. The golf took second place to the camaraderie, wit and repartee.</t>
    </r>
  </si>
  <si>
    <r>
      <rPr>
        <b/>
        <sz val="11"/>
        <rFont val="Arial"/>
        <family val="2"/>
      </rPr>
      <t>Results:</t>
    </r>
    <r>
      <rPr>
        <sz val="11"/>
        <rFont val="Arial"/>
        <family val="2"/>
      </rPr>
      <t xml:space="preserve"> Two twos were recorded, both by Winker who pocketed the spoils.</t>
    </r>
  </si>
  <si>
    <r>
      <rPr>
        <b/>
        <sz val="11"/>
        <rFont val="Arial"/>
        <family val="2"/>
      </rPr>
      <t>Finance:</t>
    </r>
    <r>
      <rPr>
        <sz val="11"/>
        <rFont val="Arial"/>
        <family val="2"/>
      </rPr>
      <t xml:space="preserve"> Geezers Cards were recorded</t>
    </r>
  </si>
  <si>
    <r>
      <rPr>
        <b/>
        <sz val="11"/>
        <rFont val="Arial"/>
        <family val="2"/>
      </rPr>
      <t>Toasts</t>
    </r>
    <r>
      <rPr>
        <sz val="11"/>
        <rFont val="Arial"/>
        <family val="2"/>
      </rPr>
      <t xml:space="preserve"> to Prof for winning the Senior’s Competition two weeks ago. Rabbi and Shotgun for winning the Seniors Comp. last Wednesday. President for ‘bon voyage’ on his Antipodean trip. The Falcon for his return to the fold. Morpeth Town for winning their FA Vase semi-final resulting in a trip to Wembley on 22 May. England Rugby for achieving the Grand Slam. Crocs for organising las t Friday’s excursion to Bridlepath. The Cardinal for recording the meeting. (well everybody else was being toasted.)</t>
    </r>
  </si>
  <si>
    <r>
      <rPr>
        <b/>
        <sz val="11"/>
        <rFont val="Arial"/>
        <family val="2"/>
      </rPr>
      <t>Business:</t>
    </r>
    <r>
      <rPr>
        <sz val="11"/>
        <rFont val="Arial"/>
        <family val="2"/>
      </rPr>
      <t xml:space="preserve"> Bumbers jumpers are still to be ordered because of Shagpile’s absence. When he returns and places his order the whole consignment will be passed to Delboy for action. Little further was discussed. The Chairman stated that Whitley Bay was off the agenda as it has disappeared and was not longer on dry land.</t>
    </r>
  </si>
  <si>
    <r>
      <rPr>
        <b/>
        <sz val="11"/>
        <rFont val="Arial"/>
        <family val="2"/>
      </rPr>
      <t>Present:</t>
    </r>
    <r>
      <rPr>
        <sz val="11"/>
        <rFont val="Arial"/>
        <family val="2"/>
      </rPr>
      <t xml:space="preserve"> Ten golfers played. Warm welcome was offered to Simon (The Matador’s son-in law) who could not believe how much he had to pay for the swears and Geezer’s Cards . Well he is a Yorkshire man and will offer a nick name on his next vistit.</t>
    </r>
  </si>
  <si>
    <r>
      <rPr>
        <b/>
        <sz val="11"/>
        <rFont val="Arial"/>
        <family val="2"/>
      </rPr>
      <t>Results:</t>
    </r>
    <r>
      <rPr>
        <sz val="11"/>
        <rFont val="Arial"/>
        <family val="2"/>
      </rPr>
      <t xml:space="preserve"> No twos were recorded, £2 carry forward to next week..</t>
    </r>
  </si>
  <si>
    <r>
      <rPr>
        <b/>
        <sz val="11"/>
        <rFont val="Arial"/>
        <family val="2"/>
      </rPr>
      <t>No toasts,</t>
    </r>
    <r>
      <rPr>
        <sz val="11"/>
        <rFont val="Arial"/>
        <family val="2"/>
      </rPr>
      <t xml:space="preserve"> but honourable mention to The Cardinal and The Laird who were second and third in last Wednesday’s Seniors competition. </t>
    </r>
  </si>
  <si>
    <r>
      <rPr>
        <b/>
        <sz val="11"/>
        <rFont val="Arial"/>
        <family val="2"/>
      </rPr>
      <t>PRESENT:</t>
    </r>
    <r>
      <rPr>
        <sz val="11"/>
        <rFont val="Arial"/>
        <family val="2"/>
      </rPr>
      <t xml:space="preserve"> P.L, D.F, P.B, G.W, B.H, C.M, A.B-W, T.M, F.B, P.F, M.M. </t>
    </r>
  </si>
  <si>
    <r>
      <rPr>
        <b/>
        <sz val="11"/>
        <rFont val="Arial"/>
        <family val="2"/>
      </rPr>
      <t>APOLOGIES:</t>
    </r>
    <r>
      <rPr>
        <sz val="11"/>
        <rFont val="Arial"/>
        <family val="2"/>
      </rPr>
      <t xml:space="preserve"> K.S, A.L, B.Y, J.G, M.C. </t>
    </r>
  </si>
  <si>
    <r>
      <rPr>
        <b/>
        <sz val="11"/>
        <rFont val="Arial"/>
        <family val="2"/>
      </rPr>
      <t>RESULTS:</t>
    </r>
    <r>
      <rPr>
        <sz val="11"/>
        <rFont val="Arial"/>
        <family val="2"/>
      </rPr>
      <t xml:space="preserve"> No 2's posted. £1.40 will be carried forward. DoD was the Rabbi with 32 points. DDoD was El Mat with 33 points. The runner up was J. Strap with 37 points. Today's champine with a magnificent 39 points was the affable and self effacing Crocs. </t>
    </r>
  </si>
  <si>
    <r>
      <rPr>
        <b/>
        <sz val="11"/>
        <rFont val="Arial"/>
        <family val="2"/>
      </rPr>
      <t>TOASTS:</t>
    </r>
    <r>
      <rPr>
        <sz val="11"/>
        <rFont val="Arial"/>
        <family val="2"/>
      </rPr>
      <t xml:space="preserve"> To the indestructible Mr. R. Hallett who reached the tender age of 70 and joined the ranks of septuagenarians along with several other celebrated MOHGS. His historic milestone was celebrated in line with the MOHGS tradition, instigated by the President, of posting a whole wedge of cash behind the bar for the use and enjoyment of his fellow pilgrims. </t>
    </r>
  </si>
  <si>
    <r>
      <rPr>
        <b/>
        <sz val="11"/>
        <rFont val="Arial"/>
        <family val="2"/>
      </rPr>
      <t>LAST WEEKS MINUTES</t>
    </r>
    <r>
      <rPr>
        <sz val="11"/>
        <rFont val="Arial"/>
        <family val="2"/>
      </rPr>
      <t xml:space="preserve"> WERE ACCEPTED UNCHALLENGED. </t>
    </r>
  </si>
  <si>
    <r>
      <rPr>
        <b/>
        <sz val="11"/>
        <rFont val="Arial"/>
        <family val="2"/>
      </rPr>
      <t>GEEZERS CARDS</t>
    </r>
    <r>
      <rPr>
        <sz val="11"/>
        <rFont val="Arial"/>
        <family val="2"/>
      </rPr>
      <t>: M.M ---20p, G.W ---20p, C.M ---80p, A.B-W ---60p. £1.80 in total. </t>
    </r>
  </si>
  <si>
    <r>
      <rPr>
        <b/>
        <sz val="11"/>
        <rFont val="Arial"/>
        <family val="2"/>
      </rPr>
      <t>CLOSE HOUSE:</t>
    </r>
    <r>
      <rPr>
        <sz val="11"/>
        <rFont val="Arial"/>
        <family val="2"/>
      </rPr>
      <t xml:space="preserve"> The first tee times are at 12.30 next Monday, although members were advised to arrive in the clubhouse one hour earlier. Breakfast is provided on Tuesday morning but decisions have to be made about a venue for the meal on Monday evening. </t>
    </r>
  </si>
  <si>
    <r>
      <rPr>
        <b/>
        <sz val="11"/>
        <rFont val="Arial"/>
        <family val="2"/>
      </rPr>
      <t>PRESENT:</t>
    </r>
    <r>
      <rPr>
        <sz val="11"/>
        <rFont val="Arial"/>
        <family val="2"/>
      </rPr>
      <t xml:space="preserve"> B.Y, T.M, P.B, M.C, J.G, M.M, P.F, D.F, C.M, G.W, F.B, B.H, P.L, A.L, K.S(non playing). </t>
    </r>
  </si>
  <si>
    <r>
      <rPr>
        <b/>
        <sz val="11"/>
        <rFont val="Arial"/>
        <family val="2"/>
      </rPr>
      <t>APOLOGIES:</t>
    </r>
    <r>
      <rPr>
        <sz val="11"/>
        <rFont val="Arial"/>
        <family val="2"/>
      </rPr>
      <t xml:space="preserve"> All who were not mentioned above. M.M, D.F, and P.L, offered their apologies for next week. </t>
    </r>
  </si>
  <si>
    <r>
      <rPr>
        <b/>
        <sz val="11"/>
        <rFont val="Arial"/>
        <family val="2"/>
      </rPr>
      <t>TOASTS:</t>
    </r>
    <r>
      <rPr>
        <sz val="11"/>
        <rFont val="Arial"/>
        <family val="2"/>
      </rPr>
      <t xml:space="preserve"> To Andrew Johnson who won the Spanish Open. </t>
    </r>
  </si>
  <si>
    <r>
      <rPr>
        <b/>
        <sz val="11"/>
        <rFont val="Arial"/>
        <family val="2"/>
      </rPr>
      <t>RESULTS:</t>
    </r>
    <r>
      <rPr>
        <sz val="11"/>
        <rFont val="Arial"/>
        <family val="2"/>
      </rPr>
      <t xml:space="preserve"> There were no 2's posted therefore £2.80 is carried forward. Joint D'soD were Shagpile and the Geezer with 30 points apiece. DDoD was Kwok with 32 points. In joint second place were the Straggler and Prof with 38 points apiece. The popular winner with an enormous 41 points was Biggles. </t>
    </r>
  </si>
  <si>
    <r>
      <rPr>
        <b/>
        <sz val="11"/>
        <rFont val="Arial"/>
        <family val="2"/>
      </rPr>
      <t>LAST WEEK'S MINUTES</t>
    </r>
    <r>
      <rPr>
        <sz val="11"/>
        <rFont val="Arial"/>
        <family val="2"/>
      </rPr>
      <t xml:space="preserve"> WERE ACCEPTED UNOPPOSED -------except for </t>
    </r>
  </si>
  <si>
    <r>
      <rPr>
        <b/>
        <sz val="11"/>
        <rFont val="Arial"/>
        <family val="2"/>
      </rPr>
      <t>PRESENT:</t>
    </r>
    <r>
      <rPr>
        <sz val="11"/>
        <rFont val="Arial"/>
        <family val="2"/>
      </rPr>
      <t xml:space="preserve"> J.P, T.M, J.G, C.M, G.W, P.F, K.S, B.Y, A.L, F.B, B.H. </t>
    </r>
  </si>
  <si>
    <r>
      <rPr>
        <b/>
        <sz val="11"/>
        <rFont val="Arial"/>
        <family val="2"/>
      </rPr>
      <t>APOLOGIES:</t>
    </r>
    <r>
      <rPr>
        <sz val="11"/>
        <rFont val="Arial"/>
        <family val="2"/>
      </rPr>
      <t xml:space="preserve"> Next week from G.W. Next week is a Bank Holiday, therefore there may be quite a few absentees. </t>
    </r>
  </si>
  <si>
    <r>
      <rPr>
        <b/>
        <sz val="11"/>
        <rFont val="Arial"/>
        <family val="2"/>
      </rPr>
      <t>RESULTS:</t>
    </r>
    <r>
      <rPr>
        <sz val="11"/>
        <rFont val="Arial"/>
        <family val="2"/>
      </rPr>
      <t xml:space="preserve"> No 2's were posted therefore £2.20 is carried over together with £2.80 from the previous week. DoD was Soapy with 26 points. DDoD was Paxo with 27 points. Jock St. Rappe was the runner up with 36 points. There were joint winners with 37 points apiece, Kwok and Biggles. This is Biggles second consecutive week in the winners enclosure and quite richly deserved. </t>
    </r>
  </si>
  <si>
    <r>
      <rPr>
        <b/>
        <sz val="11"/>
        <rFont val="Arial"/>
        <family val="2"/>
      </rPr>
      <t>TOASTS:</t>
    </r>
    <r>
      <rPr>
        <sz val="11"/>
        <rFont val="Arial"/>
        <family val="2"/>
      </rPr>
      <t xml:space="preserve"> To last week's winners of the seniors competition, namely the Rabbi, the Laird, Brains and Kwok. </t>
    </r>
  </si>
  <si>
    <r>
      <rPr>
        <b/>
        <sz val="11"/>
        <rFont val="Arial"/>
        <family val="2"/>
      </rPr>
      <t>LAST WEEKS MINUTES</t>
    </r>
    <r>
      <rPr>
        <sz val="11"/>
        <rFont val="Arial"/>
        <family val="2"/>
      </rPr>
      <t xml:space="preserve"> WERE ACCEPTED UNSEEN IN THEIR ENTIRETY. </t>
    </r>
  </si>
  <si>
    <r>
      <rPr>
        <b/>
        <sz val="11"/>
        <rFont val="Arial"/>
        <family val="2"/>
      </rPr>
      <t>GEEZERS CARDS:</t>
    </r>
    <r>
      <rPr>
        <sz val="11"/>
        <rFont val="Arial"/>
        <family val="2"/>
      </rPr>
      <t xml:space="preserve"> F.B(20p), J.G(20p), B.Y(60p), K.S(20p), T.M(40p), A.L(80p), J.P(40p).-----£2.80. </t>
    </r>
  </si>
  <si>
    <r>
      <rPr>
        <b/>
        <sz val="11"/>
        <rFont val="Arial"/>
        <family val="2"/>
      </rPr>
      <t>PRESENT:</t>
    </r>
    <r>
      <rPr>
        <sz val="11"/>
        <rFont val="Arial"/>
        <family val="2"/>
      </rPr>
      <t xml:space="preserve"> K.S, B.H, P.L, P.F, B.Y, D.F, C.M, F.B, M.C, P.B, M.M, J.G. </t>
    </r>
  </si>
  <si>
    <r>
      <rPr>
        <b/>
        <sz val="11"/>
        <rFont val="Arial"/>
        <family val="2"/>
      </rPr>
      <t>APOLOGIES:</t>
    </r>
    <r>
      <rPr>
        <sz val="11"/>
        <rFont val="Arial"/>
        <family val="2"/>
      </rPr>
      <t xml:space="preserve"> For next week, D.F and P.B. </t>
    </r>
  </si>
  <si>
    <r>
      <rPr>
        <b/>
        <sz val="11"/>
        <rFont val="Arial"/>
        <family val="2"/>
      </rPr>
      <t>RESULTS:</t>
    </r>
    <r>
      <rPr>
        <sz val="11"/>
        <rFont val="Arial"/>
        <family val="2"/>
      </rPr>
      <t xml:space="preserve"> There were 3 x 2's posted by the Straggler, Crocs and Shagpile. DoD was the Prof with 24 points. DDoD with 27 points was the Laird. The runners up with 37 points apiece were the Rabbi and the Straggler. There were joint winners who will each hold the coveted trophy for 6 months, Crocs and Jocks, with 39 points apiece. The Cardinal presented the trophy to the joint winners and congratulated them for their stalwart efforts. </t>
    </r>
  </si>
  <si>
    <r>
      <rPr>
        <b/>
        <sz val="11"/>
        <rFont val="Arial"/>
        <family val="2"/>
      </rPr>
      <t>RESULTS:</t>
    </r>
    <r>
      <rPr>
        <sz val="11"/>
        <rFont val="Arial"/>
        <family val="2"/>
      </rPr>
      <t xml:space="preserve"> One 2 was posted by the Prof. DoD were Crocs and Kwok with 35 points. Joint runners up with 39 points apiece were Soapy &amp; Brains and Cardinal &amp; Straggler. The winners with a magnificent 41 points were Shagpile and the Prof. The winner of the best aggregate for two rounds was Jocks. The Straggler was in second place. The random 3 man team winners were Crocs, Kwok and Shagpile. Soapy, Rabbi and Brains were second. </t>
    </r>
  </si>
  <si>
    <r>
      <rPr>
        <b/>
        <sz val="11"/>
        <rFont val="Arial"/>
        <family val="2"/>
      </rPr>
      <t>TOASTS:</t>
    </r>
    <r>
      <rPr>
        <sz val="11"/>
        <rFont val="Arial"/>
        <family val="2"/>
      </rPr>
      <t xml:space="preserve"> To Brains for his thorough meticulous organisation of the event. </t>
    </r>
  </si>
  <si>
    <r>
      <rPr>
        <b/>
        <sz val="11"/>
        <rFont val="Arial"/>
        <family val="2"/>
      </rPr>
      <t>PRESENT:</t>
    </r>
    <r>
      <rPr>
        <sz val="11"/>
        <rFont val="Arial"/>
        <family val="2"/>
      </rPr>
      <t xml:space="preserve"> F.B, J.G, R.H, A.L, P.L, C.M, K.S, B.Y, D.F, A.G. </t>
    </r>
  </si>
  <si>
    <r>
      <t xml:space="preserve">RESULTS: </t>
    </r>
    <r>
      <rPr>
        <sz val="11"/>
        <rFont val="Arial"/>
        <family val="2"/>
      </rPr>
      <t xml:space="preserve">One 2 posted by the Rabbi on the 17th. Duffer of the Day with** points was once again Soapy who partly due to a stressful weekend was still understandingly "out of sorts" and deputy duffer with 26 points was Biggles who was today returning to duties in the far north with the RAF defending our country. In joint 2nd place with 39 points were the Rabbi - Daddy of Biggles and Jockstrap. The winner with 37 points was the Laird whose handicap along with those of the runners up and duffers will be adjusted in the usual manner. </t>
    </r>
  </si>
  <si>
    <r>
      <rPr>
        <b/>
        <sz val="11"/>
        <rFont val="Arial"/>
        <family val="2"/>
      </rPr>
      <t>FINANCE:</t>
    </r>
    <r>
      <rPr>
        <sz val="11"/>
        <rFont val="Arial"/>
        <family val="2"/>
      </rPr>
      <t xml:space="preserve"> £2.20 was collected in swears and £2.40 in Geezers cards all deposited in the safe hands of the competition secretary.</t>
    </r>
  </si>
  <si>
    <r>
      <t xml:space="preserve">TOASTS: </t>
    </r>
    <r>
      <rPr>
        <sz val="11"/>
        <rFont val="Arial"/>
        <family val="2"/>
      </rPr>
      <t>To the Tigers for their promotion to the Premiership division of the football league, Chris Woods for winning the BMW PGA, and to Kwok, the Straggler and the Prof for notable successes in the last Seniors competition.</t>
    </r>
  </si>
  <si>
    <r>
      <rPr>
        <b/>
        <sz val="11"/>
        <rFont val="Arial"/>
        <family val="2"/>
      </rPr>
      <t xml:space="preserve">BUSINESS : </t>
    </r>
    <r>
      <rPr>
        <sz val="11"/>
        <rFont val="Arial"/>
        <family val="2"/>
      </rPr>
      <t>The promised umbrella for the winner provided by Delboy appears to have been siphoned into the Stragglers coffers.</t>
    </r>
  </si>
  <si>
    <r>
      <rPr>
        <b/>
        <sz val="11"/>
        <rFont val="Arial"/>
        <family val="2"/>
      </rPr>
      <t>PRESENT:</t>
    </r>
    <r>
      <rPr>
        <sz val="11"/>
        <rFont val="Arial"/>
        <family val="2"/>
      </rPr>
      <t xml:space="preserve"> T.J, M.M, P.F, P.L, B.Y, T.H, E.E, C.M, M.C, F.B, J.G (Played) K.S, D.F, T.M(Non- playing). </t>
    </r>
  </si>
  <si>
    <r>
      <rPr>
        <b/>
        <sz val="11"/>
        <rFont val="Arial"/>
        <family val="2"/>
      </rPr>
      <t>APOLOGIES:</t>
    </r>
    <r>
      <rPr>
        <sz val="11"/>
        <rFont val="Arial"/>
        <family val="2"/>
      </rPr>
      <t xml:space="preserve"> Everybody not mentioned above. APOLS for next week from P.F, T.H, E.E and M.C for the next few weeks. </t>
    </r>
  </si>
  <si>
    <r>
      <rPr>
        <b/>
        <sz val="11"/>
        <rFont val="Arial"/>
        <family val="2"/>
      </rPr>
      <t>RESULTS:</t>
    </r>
    <r>
      <rPr>
        <sz val="11"/>
        <rFont val="Arial"/>
        <family val="2"/>
      </rPr>
      <t xml:space="preserve"> 1x2 posted by the Chair. DoD was Jethro with 25 points. DD'soD were Shagpile and Brains with 26 points apiece. T.H was the runner up with 34 points. The winner with 36 points was the ever popular Crocs. </t>
    </r>
  </si>
  <si>
    <r>
      <rPr>
        <b/>
        <sz val="11"/>
        <rFont val="Arial"/>
        <family val="2"/>
      </rPr>
      <t>TOASTS:</t>
    </r>
    <r>
      <rPr>
        <sz val="11"/>
        <rFont val="Arial"/>
        <family val="2"/>
      </rPr>
      <t xml:space="preserve"> To the England rugby team which defeated Australia. </t>
    </r>
  </si>
  <si>
    <r>
      <rPr>
        <b/>
        <sz val="11"/>
        <rFont val="Arial"/>
        <family val="2"/>
      </rPr>
      <t>MATTERS ARISING:</t>
    </r>
    <r>
      <rPr>
        <sz val="11"/>
        <rFont val="Arial"/>
        <family val="2"/>
      </rPr>
      <t xml:space="preserve"> There is still no resolution to the mysterious disappearance of the Geezers cash. The general feeling was that the unfortunate Geezer should be reimbursed from the tin. Bumpers, rather gallantly, insisted on paying the missing sum from his own pocket but he was both commended and overruled by the members. </t>
    </r>
  </si>
  <si>
    <r>
      <rPr>
        <b/>
        <sz val="11"/>
        <rFont val="Arial"/>
        <family val="2"/>
      </rPr>
      <t>GEEZERS CARDS:</t>
    </r>
    <r>
      <rPr>
        <sz val="11"/>
        <rFont val="Arial"/>
        <family val="2"/>
      </rPr>
      <t xml:space="preserve"> T.H(40p), J.G(40p), P.L(20p), P.F(60p), T.J(40p), C.M(40p),F.B(20p),M.C(20p).-----£2.80. </t>
    </r>
  </si>
  <si>
    <r>
      <rPr>
        <b/>
        <sz val="11"/>
        <rFont val="Arial"/>
        <family val="2"/>
      </rPr>
      <t>PRESENT:</t>
    </r>
    <r>
      <rPr>
        <sz val="11"/>
        <rFont val="Arial"/>
        <family val="2"/>
      </rPr>
      <t xml:space="preserve"> G.A.[p/t.] F.B. A.B-W. D.F. J.G.[p/t.] R.H. P.L. M.M (Non- playing). T.M. K.S. B.Y. </t>
    </r>
  </si>
  <si>
    <r>
      <rPr>
        <b/>
        <sz val="11"/>
        <rFont val="Arial"/>
        <family val="2"/>
      </rPr>
      <t>APOLOGIES:</t>
    </r>
    <r>
      <rPr>
        <sz val="11"/>
        <rFont val="Arial"/>
        <family val="2"/>
      </rPr>
      <t xml:space="preserve"> Everybody not mentioned above. </t>
    </r>
  </si>
  <si>
    <r>
      <rPr>
        <b/>
        <sz val="11"/>
        <rFont val="Arial"/>
        <family val="2"/>
      </rPr>
      <t>RESULTS:</t>
    </r>
    <r>
      <rPr>
        <sz val="11"/>
        <rFont val="Arial"/>
        <family val="2"/>
      </rPr>
      <t xml:space="preserve"> 1x2 posted by the Rabbi. DoD was Prof with 18 points. DD was Brains with 22 points  The Rabbi was the runner up with 36 points. The winner with 38 points was the never popular Straggler. Shotgun disqualified for playing off an incorrect handicap  28. Mohgs handicap is currently 29 ! Handicaps will be adjusted as usual.</t>
    </r>
  </si>
  <si>
    <r>
      <rPr>
        <b/>
        <sz val="11"/>
        <rFont val="Arial"/>
        <family val="2"/>
      </rPr>
      <t>TOASTS:</t>
    </r>
    <r>
      <rPr>
        <sz val="11"/>
        <rFont val="Arial"/>
        <family val="2"/>
      </rPr>
      <t xml:space="preserve"> To the England [rugby union] Wales [football] and Andy Murray [tennis]</t>
    </r>
  </si>
  <si>
    <r>
      <rPr>
        <b/>
        <sz val="11"/>
        <rFont val="Arial"/>
        <family val="2"/>
      </rPr>
      <t>MATTERS ARISING:</t>
    </r>
    <r>
      <rPr>
        <sz val="11"/>
        <rFont val="Arial"/>
        <family val="2"/>
      </rPr>
      <t xml:space="preserve"> There is still no resolution to the mysterious disappearance of the Geezers cash. The integrity of the comp. sec. was questioned by the chair. Jocks responded vehemently that through out his life he had based any actions on honesty, integrety and fairness and was pleased to note the President  agreed with these comments. However unlike some I am willing to concede I am not infallable and as such will pay the poor Geezer £3.00 - on receipt of previously agreed debts from Hunley Hall and may be the Curry House !</t>
    </r>
  </si>
  <si>
    <r>
      <rPr>
        <b/>
        <sz val="11"/>
        <rFont val="Arial"/>
        <family val="2"/>
      </rPr>
      <t>Arcot Hall :</t>
    </r>
    <r>
      <rPr>
        <sz val="11"/>
        <rFont val="Arial"/>
        <family val="2"/>
      </rPr>
      <t xml:space="preserve"> Shagpile confirmed that we should arrive no later than 9.30 am and a draw was made for the 4 balls as follows :- Tee off times for Monday. At Arcot
10.04 frank B.Chris M.Dave F Alan BW
10.12 John G. John T.John Hope.Peter L
10.20 Peter F.Bob H.Terry M.Bob Y.
10.28 M M. Keith S.Geoff A.Herath Abbey. Don't forget your Sun Cream
</t>
    </r>
  </si>
  <si>
    <r>
      <rPr>
        <b/>
        <sz val="11"/>
        <rFont val="Arial"/>
        <family val="2"/>
      </rPr>
      <t>Geezers Cards:</t>
    </r>
    <r>
      <rPr>
        <sz val="11"/>
        <rFont val="Arial"/>
        <family val="2"/>
      </rPr>
      <t xml:space="preserve"> A.B-W.[60p], G.A.[20p], P.L.[20p], R.H.[40p] GROUP??? [80p] total £2.20. Geezer confirmed that there was no limit to the number of cards received per hole withh the exception of the "Out of Bounds" card and that anywhere within a tree plantation whether under a tree or not counted as "Under the Trees". The Geezer was confirmed the arbiter of any disputes .</t>
    </r>
  </si>
  <si>
    <r>
      <rPr>
        <b/>
        <sz val="11"/>
        <rFont val="Arial"/>
        <family val="2"/>
      </rPr>
      <t>Swears:</t>
    </r>
    <r>
      <rPr>
        <sz val="11"/>
        <rFont val="Arial"/>
        <family val="2"/>
      </rPr>
      <t xml:space="preserve"> £1.40 handed to the Rabbi together with the £2.20 Geezers cards for safe keeping.</t>
    </r>
  </si>
  <si>
    <r>
      <rPr>
        <b/>
        <sz val="11"/>
        <rFont val="Arial"/>
        <family val="2"/>
      </rPr>
      <t>Away Days : Match v Dirty Dozen</t>
    </r>
    <r>
      <rPr>
        <sz val="11"/>
        <rFont val="Arial"/>
        <family val="2"/>
      </rPr>
      <t>. Beamish Park Golf Club  Jocks requested confirmation of those who wish to be considered for selection and whether they require pre- match food \drinks. Coffee/Tea and biscuits - £1.50 Coffee/Tea and Bacon Sandwich - £3.50 Green Fee - £12.00. Sweep - £2.00. 1st tee time - 9.40 am. Note : Competition details to follow - better ball match play off club handicaps and probably a BB Stableford comp.</t>
    </r>
  </si>
  <si>
    <r>
      <rPr>
        <b/>
        <sz val="11"/>
        <rFont val="Arial"/>
        <family val="2"/>
      </rPr>
      <t>Tee Times :</t>
    </r>
    <r>
      <rPr>
        <sz val="11"/>
        <rFont val="Arial"/>
        <family val="2"/>
      </rPr>
      <t xml:space="preserve"> No times booked at Morpeth for next Monday as we are playing at Arcot Hall. </t>
    </r>
  </si>
  <si>
    <r>
      <rPr>
        <b/>
        <sz val="11"/>
        <rFont val="Arial"/>
        <family val="2"/>
      </rPr>
      <t>Apologies</t>
    </r>
    <r>
      <rPr>
        <sz val="11"/>
        <rFont val="Arial"/>
        <family val="2"/>
      </rPr>
      <t xml:space="preserve"> had been received from Bumpers, Soapy and everyone</t>
    </r>
  </si>
  <si>
    <r>
      <rPr>
        <b/>
        <sz val="11"/>
        <rFont val="Arial"/>
        <family val="2"/>
      </rPr>
      <t>Toasts</t>
    </r>
    <r>
      <rPr>
        <sz val="11"/>
        <rFont val="Arial"/>
        <family val="2"/>
      </rPr>
      <t xml:space="preserve"> to Jocks for his wonderful organisational skills particularly</t>
    </r>
  </si>
  <si>
    <r>
      <rPr>
        <b/>
        <sz val="11"/>
        <rFont val="Arial"/>
        <family val="2"/>
      </rPr>
      <t>Business:</t>
    </r>
    <r>
      <rPr>
        <sz val="11"/>
        <rFont val="Arial"/>
        <family val="2"/>
      </rPr>
      <t xml:space="preserve"> The return match with Dirty Dozen to be 12 September at 10am,</t>
    </r>
  </si>
  <si>
    <r>
      <rPr>
        <b/>
        <sz val="11"/>
        <rFont val="Arial"/>
        <family val="2"/>
      </rPr>
      <t>PRESENT:</t>
    </r>
    <r>
      <rPr>
        <sz val="11"/>
        <rFont val="Arial"/>
        <family val="2"/>
      </rPr>
      <t xml:space="preserve"> T.H, D.F, P.L, A.L, B.Y, P.B, B.H, F.B, K.S, E.E, P.F, G.W, J.G, C.M. </t>
    </r>
  </si>
  <si>
    <r>
      <rPr>
        <b/>
        <sz val="11"/>
        <rFont val="Arial"/>
        <family val="2"/>
      </rPr>
      <t>APOLOGIES:</t>
    </r>
    <r>
      <rPr>
        <sz val="11"/>
        <rFont val="Arial"/>
        <family val="2"/>
      </rPr>
      <t xml:space="preserve"> From all nor mentioned above. For next week from E.E and P.B. </t>
    </r>
  </si>
  <si>
    <r>
      <rPr>
        <b/>
        <sz val="11"/>
        <rFont val="Arial"/>
        <family val="2"/>
      </rPr>
      <t>FINANCE:</t>
    </r>
    <r>
      <rPr>
        <sz val="11"/>
        <rFont val="Arial"/>
        <family val="2"/>
      </rPr>
      <t xml:space="preserve"> £1.60 was collected in swears. Unfortunately our most profitable revenue stream has dried up, since the Geezers cards were once again unused. </t>
    </r>
  </si>
  <si>
    <r>
      <rPr>
        <b/>
        <sz val="11"/>
        <rFont val="Arial"/>
        <family val="2"/>
      </rPr>
      <t>BEAMISH DIRTY DOZEN RETURN ENCOUNTER</t>
    </r>
    <r>
      <rPr>
        <sz val="11"/>
        <rFont val="Arial"/>
        <family val="2"/>
      </rPr>
      <t>: The noble Comp. Sec. was particularly chagrined at the scant response to his request for confirmation of availability of members for participation in the return DD encounter. He invited a response from the members who were present at today's meeting and elicited 8 definite combatants. There will no doubt be others, who were not present today, who will be available----------if selected! The Comp. Sec. will also need to know whether the members wish to partake of the grub on offer. A bacon sandwich plus tea or coffee are available for a very reasonable £3.50 pp. Please email the Comp. Sec. to confirm your availability and your food preferences. </t>
    </r>
  </si>
  <si>
    <r>
      <rPr>
        <b/>
        <sz val="11"/>
        <rFont val="Arial"/>
        <family val="2"/>
      </rPr>
      <t>ETIQUETTE</t>
    </r>
    <r>
      <rPr>
        <sz val="11"/>
        <rFont val="Arial"/>
        <family val="2"/>
      </rPr>
      <t xml:space="preserve"> : The Chair urged that members be mindful to avoid slow play especially since we seem to be followed by the Whitley Bay boys who are a sensitive bunch and should never be held up if at all possible. </t>
    </r>
  </si>
  <si>
    <r>
      <rPr>
        <b/>
        <sz val="11"/>
        <rFont val="Arial"/>
        <family val="2"/>
      </rPr>
      <t>THE QUAICH:</t>
    </r>
    <r>
      <rPr>
        <sz val="11"/>
        <rFont val="Arial"/>
        <family val="2"/>
      </rPr>
      <t xml:space="preserve"> The Comp. Sec. has generously agreed a weeks extension to allow those absent competitors the opportunity to complete their matches. However if the games are not completed by 8th August he will have no alternative other than to disqualify the tardy Gits. </t>
    </r>
  </si>
  <si>
    <r>
      <rPr>
        <b/>
        <sz val="11"/>
        <rFont val="Arial"/>
        <family val="2"/>
      </rPr>
      <t>TROPHY ENGRAVING:</t>
    </r>
    <r>
      <rPr>
        <sz val="11"/>
        <rFont val="Arial"/>
        <family val="2"/>
      </rPr>
      <t xml:space="preserve"> The ever affable Crocs, requested the return of all trophies in order that he can have them engraved with the names of the current holders. </t>
    </r>
  </si>
  <si>
    <r>
      <rPr>
        <b/>
        <sz val="11"/>
        <rFont val="Arial"/>
        <family val="2"/>
      </rPr>
      <t>CHRISTMAS PARTY:</t>
    </r>
    <r>
      <rPr>
        <sz val="11"/>
        <rFont val="Arial"/>
        <family val="2"/>
      </rPr>
      <t xml:space="preserve"> The Chair suggested a new name to go into the hat as a possible venue for the Christmas Party, the Lollo Rosso. There appeared to be a slight rift in the Executive, when the President, cogently and forcefully appealed for the venue to continue to be the Golf Club. He was convinced that the caterers, with direction, could provide adequate seasonal sustenance. </t>
    </r>
  </si>
  <si>
    <r>
      <rPr>
        <b/>
        <sz val="11"/>
        <rFont val="Arial"/>
        <family val="2"/>
      </rPr>
      <t>AWAY DAYS:</t>
    </r>
    <r>
      <rPr>
        <sz val="11"/>
        <rFont val="Arial"/>
        <family val="2"/>
      </rPr>
      <t xml:space="preserve"> The Chair announced that it was time to consider booking an away day. Bedlington was suggested, however it appears that they only allow large groups to play in the afternoons. It was suggested that we play at a course that has reciprocal arrangements with Morpeth. Johnny Gibbo set off in hot pursuit of the list of clubs but returned empty handed and frustratedly announced that the list had disappeared. The away day was therefore put on the back burner for discussion later. </t>
    </r>
  </si>
  <si>
    <r>
      <rPr>
        <b/>
        <sz val="11"/>
        <rFont val="Arial"/>
        <family val="2"/>
      </rPr>
      <t>NEXT WEEK:</t>
    </r>
    <r>
      <rPr>
        <sz val="11"/>
        <rFont val="Arial"/>
        <family val="2"/>
      </rPr>
      <t xml:space="preserve"> Tee off times as per. As next Monday is the first Monday of the month, the games will be off the white tees and MOHGS mufti is compulsory except for Bumpers. </t>
    </r>
  </si>
  <si>
    <r>
      <rPr>
        <b/>
        <sz val="11"/>
        <rFont val="Arial"/>
        <family val="2"/>
      </rPr>
      <t>Apologies</t>
    </r>
    <r>
      <rPr>
        <sz val="11"/>
        <rFont val="Arial"/>
        <family val="2"/>
      </rPr>
      <t xml:space="preserve"> from all those not here.</t>
    </r>
  </si>
  <si>
    <r>
      <rPr>
        <b/>
        <sz val="11"/>
        <rFont val="Arial"/>
        <family val="2"/>
      </rPr>
      <t>Present:</t>
    </r>
    <r>
      <rPr>
        <sz val="11"/>
        <rFont val="Arial"/>
        <family val="2"/>
      </rPr>
      <t>- PB, CM, JG, RY, RH, FB, GA, DF, TM, GW, ABW, The</t>
    </r>
  </si>
  <si>
    <r>
      <rPr>
        <b/>
        <sz val="11"/>
        <rFont val="Arial"/>
        <family val="2"/>
      </rPr>
      <t xml:space="preserve">Competition Results;- </t>
    </r>
    <r>
      <rPr>
        <sz val="11"/>
        <rFont val="Arial"/>
        <family val="2"/>
      </rPr>
      <t>Joint Duffers of the Day were Winscale, The</t>
    </r>
  </si>
  <si>
    <r>
      <rPr>
        <b/>
        <sz val="11"/>
        <rFont val="Arial"/>
        <family val="2"/>
      </rPr>
      <t>Toasts</t>
    </r>
    <r>
      <rPr>
        <sz val="11"/>
        <rFont val="Arial"/>
        <family val="2"/>
      </rPr>
      <t xml:space="preserve"> to Adam Peaty, Russell Knox, and to Tilly Jane Anne</t>
    </r>
  </si>
  <si>
    <r>
      <rPr>
        <b/>
        <sz val="11"/>
        <rFont val="Arial"/>
        <family val="2"/>
      </rPr>
      <t>Minutes</t>
    </r>
    <r>
      <rPr>
        <sz val="11"/>
        <rFont val="Arial"/>
        <family val="2"/>
      </rPr>
      <t xml:space="preserve"> of last weeks get together were agreed.</t>
    </r>
  </si>
  <si>
    <r>
      <rPr>
        <b/>
        <sz val="11"/>
        <rFont val="Arial"/>
        <family val="2"/>
      </rPr>
      <t xml:space="preserve">Matters Arising;- </t>
    </r>
    <r>
      <rPr>
        <sz val="11"/>
        <rFont val="Arial"/>
        <family val="2"/>
      </rPr>
      <t>Trophies still not back with the Trophy Keeper.</t>
    </r>
  </si>
  <si>
    <r>
      <rPr>
        <b/>
        <sz val="11"/>
        <rFont val="Arial"/>
        <family val="2"/>
      </rPr>
      <t xml:space="preserve">Financial Report;- </t>
    </r>
    <r>
      <rPr>
        <sz val="11"/>
        <rFont val="Arial"/>
        <family val="2"/>
      </rPr>
      <t>As at 1 August end of the MOHGS Financial</t>
    </r>
  </si>
  <si>
    <r>
      <rPr>
        <b/>
        <sz val="11"/>
        <rFont val="Arial"/>
        <family val="2"/>
      </rPr>
      <t>Present:</t>
    </r>
    <r>
      <rPr>
        <sz val="11"/>
        <rFont val="Arial"/>
        <family val="2"/>
      </rPr>
      <t xml:space="preserve"> GA, FB, AB-W, DF,TM, CM, BY, PL, MM, TeH &amp; MC</t>
    </r>
  </si>
  <si>
    <r>
      <rPr>
        <b/>
        <sz val="11"/>
        <rFont val="Arial"/>
        <family val="2"/>
      </rPr>
      <t>Apologies:</t>
    </r>
    <r>
      <rPr>
        <sz val="11"/>
        <rFont val="Arial"/>
        <family val="2"/>
      </rPr>
      <t xml:space="preserve"> All those not present</t>
    </r>
  </si>
  <si>
    <r>
      <rPr>
        <b/>
        <sz val="11"/>
        <rFont val="Arial"/>
        <family val="2"/>
      </rPr>
      <t>Results</t>
    </r>
    <r>
      <rPr>
        <sz val="11"/>
        <rFont val="Arial"/>
        <family val="2"/>
      </rPr>
      <t xml:space="preserve"> of the day:</t>
    </r>
  </si>
  <si>
    <r>
      <rPr>
        <b/>
        <sz val="11"/>
        <rFont val="Arial"/>
        <family val="2"/>
      </rPr>
      <t>Toasts</t>
    </r>
    <r>
      <rPr>
        <sz val="11"/>
        <rFont val="Arial"/>
        <family val="2"/>
      </rPr>
      <t xml:space="preserve"> to all the GB Olympians who won GOLD Medals with particular mention to Justin Rose for his golfing gold, Andy Murray for retaining his title,Jason Kenny for his 2 golds to date and finally Max Whitlock for his double including the first gold on the floor in mens' gymnastics.</t>
    </r>
  </si>
  <si>
    <r>
      <rPr>
        <b/>
        <sz val="11"/>
        <rFont val="Arial"/>
        <family val="2"/>
      </rPr>
      <t>4 Tees booked</t>
    </r>
    <r>
      <rPr>
        <sz val="11"/>
        <rFont val="Arial"/>
        <family val="2"/>
      </rPr>
      <t xml:space="preserve"> for next week at the usual times. Please note that work will be taking place on the greens next Monday.</t>
    </r>
  </si>
  <si>
    <r>
      <rPr>
        <b/>
        <sz val="11"/>
        <rFont val="Arial"/>
        <family val="2"/>
      </rPr>
      <t>AOB.</t>
    </r>
    <r>
      <rPr>
        <sz val="11"/>
        <rFont val="Arial"/>
        <family val="2"/>
      </rPr>
      <t xml:space="preserve"> The Geezer is playing away next mon for England via The Jocks somewhere down south.</t>
    </r>
  </si>
  <si>
    <r>
      <rPr>
        <b/>
        <sz val="11"/>
        <rFont val="Arial"/>
        <family val="2"/>
      </rPr>
      <t>Present:</t>
    </r>
    <r>
      <rPr>
        <sz val="11"/>
        <rFont val="Arial"/>
        <family val="2"/>
      </rPr>
      <t>- PB, CM, JG, RH, FB partly, GA, DF partly, MM, MM’s</t>
    </r>
  </si>
  <si>
    <r>
      <rPr>
        <b/>
        <sz val="11"/>
        <rFont val="Arial"/>
        <family val="2"/>
      </rPr>
      <t>Present:</t>
    </r>
    <r>
      <rPr>
        <sz val="11"/>
        <rFont val="Arial"/>
        <family val="2"/>
      </rPr>
      <t>- PB, CM, JG, RH, FB, GA, DF, TM, PL,A.BW.GW.</t>
    </r>
  </si>
  <si>
    <r>
      <rPr>
        <b/>
        <sz val="11"/>
        <rFont val="Arial"/>
        <family val="2"/>
      </rPr>
      <t>Geezers</t>
    </r>
    <r>
      <rPr>
        <sz val="11"/>
        <rFont val="Arial"/>
        <family val="2"/>
      </rPr>
      <t xml:space="preserve"> </t>
    </r>
    <r>
      <rPr>
        <b/>
        <sz val="11"/>
        <rFont val="Arial"/>
        <family val="2"/>
      </rPr>
      <t>Cards</t>
    </r>
    <r>
      <rPr>
        <sz val="11"/>
        <rFont val="Arial"/>
        <family val="2"/>
      </rPr>
      <t xml:space="preserve"> were in play; A total of £2.80 collected.</t>
    </r>
  </si>
  <si>
    <r>
      <rPr>
        <b/>
        <sz val="11"/>
        <rFont val="Arial"/>
        <family val="2"/>
      </rPr>
      <t>Swears</t>
    </r>
    <r>
      <rPr>
        <sz val="11"/>
        <rFont val="Arial"/>
        <family val="2"/>
      </rPr>
      <t xml:space="preserve"> made £2.60p.</t>
    </r>
  </si>
  <si>
    <r>
      <rPr>
        <b/>
        <sz val="11"/>
        <rFont val="Arial"/>
        <family val="2"/>
      </rPr>
      <t>Tee times</t>
    </r>
    <r>
      <rPr>
        <sz val="11"/>
        <rFont val="Arial"/>
        <family val="2"/>
      </rPr>
      <t xml:space="preserve"> booked for next week.</t>
    </r>
  </si>
  <si>
    <r>
      <rPr>
        <b/>
        <sz val="11"/>
        <rFont val="Arial"/>
        <family val="2"/>
      </rPr>
      <t>Toasts</t>
    </r>
    <r>
      <rPr>
        <sz val="11"/>
        <rFont val="Arial"/>
        <family val="2"/>
      </rPr>
      <t xml:space="preserve"> to ? Sinclair for keeping his tour card for next year.</t>
    </r>
  </si>
  <si>
    <r>
      <rPr>
        <b/>
        <sz val="11"/>
        <rFont val="Arial"/>
        <family val="2"/>
      </rPr>
      <t>Business</t>
    </r>
    <r>
      <rPr>
        <sz val="11"/>
        <rFont val="Arial"/>
        <family val="2"/>
      </rPr>
      <t xml:space="preserve"> : The Matador proposed that the MOHGS purchase a new seat for the 18th green. Much discussion ensued with erudite contributions from The Laird (Could the MOHGS make a seat?), The Geezer</t>
    </r>
  </si>
  <si>
    <r>
      <rPr>
        <b/>
        <sz val="11"/>
        <rFont val="Arial"/>
        <family val="2"/>
      </rPr>
      <t>The Christmas Party</t>
    </r>
    <r>
      <rPr>
        <sz val="11"/>
        <rFont val="Arial"/>
        <family val="2"/>
      </rPr>
      <t xml:space="preserve"> was discussed briefly. The message being that we should support the club, but as The Chair pointed out we we do support the club all year round not just at Christmas!!</t>
    </r>
  </si>
  <si>
    <r>
      <rPr>
        <b/>
        <sz val="11"/>
        <rFont val="Arial"/>
        <family val="2"/>
      </rPr>
      <t>Away Days:</t>
    </r>
    <r>
      <rPr>
        <sz val="11"/>
        <rFont val="Arial"/>
        <family val="2"/>
      </rPr>
      <t xml:space="preserve"> Shagpile has arranged a game against Bedlington at Bedlington</t>
    </r>
  </si>
  <si>
    <r>
      <rPr>
        <b/>
        <sz val="11"/>
        <rFont val="Arial"/>
        <family val="2"/>
      </rPr>
      <t>Halloween:</t>
    </r>
    <r>
      <rPr>
        <sz val="11"/>
        <rFont val="Arial"/>
        <family val="2"/>
      </rPr>
      <t xml:space="preserve"> Jocks pointed out that the last Monday in October was Halloween, maybe some outgoing MOHGs would want to dress up. Others were already </t>
    </r>
    <r>
      <rPr>
        <b/>
        <sz val="11"/>
        <rFont val="Arial"/>
        <family val="2"/>
      </rPr>
      <t>scary</t>
    </r>
    <r>
      <rPr>
        <sz val="11"/>
        <rFont val="Arial"/>
        <family val="2"/>
      </rPr>
      <t xml:space="preserve"> enough.</t>
    </r>
  </si>
  <si>
    <r>
      <t xml:space="preserve">AGM/Presentation day </t>
    </r>
    <r>
      <rPr>
        <sz val="11"/>
        <rFont val="Arial"/>
        <family val="2"/>
      </rPr>
      <t>to be first Monday in 2017.</t>
    </r>
  </si>
  <si>
    <r>
      <rPr>
        <b/>
        <sz val="11"/>
        <rFont val="Arial"/>
        <family val="2"/>
      </rPr>
      <t>The Cardinal</t>
    </r>
    <r>
      <rPr>
        <sz val="11"/>
        <rFont val="Arial"/>
        <family val="2"/>
      </rPr>
      <t xml:space="preserve"> announce a prolonged absence because of a visit to USA. He may be back for ‘Trick or Treat’ on 31 October. With that USA. He may be back for ‘Trick or Treat’ on 31 October. With that in mind he passed the Two’s money and the Quaich winning to to one of the finalists, Jocks.</t>
    </r>
  </si>
  <si>
    <r>
      <rPr>
        <b/>
        <sz val="11"/>
        <rFont val="Arial"/>
        <family val="2"/>
      </rPr>
      <t>PRESENT:</t>
    </r>
    <r>
      <rPr>
        <sz val="11"/>
        <rFont val="Arial"/>
        <family val="2"/>
      </rPr>
      <t xml:space="preserve"> G.A, P.L, P.F, C.M, J.G, A.B-W, F.B, M.M, E.E. </t>
    </r>
  </si>
  <si>
    <r>
      <rPr>
        <b/>
        <sz val="11"/>
        <rFont val="Arial"/>
        <family val="2"/>
      </rPr>
      <t>RESULTS:</t>
    </r>
    <r>
      <rPr>
        <sz val="11"/>
        <rFont val="Arial"/>
        <family val="2"/>
      </rPr>
      <t xml:space="preserve"> There were no 2's carded therefore £1.80 will be carried forward along with the previous two weeks worth of 2's cash. DoD was poor old Kwok with 26 points. DDoD was the Rabbi with 27 points. The Chair was the unfortunate runner up with 35 points. Joint winners were Crocs and Shagpile with 36 points apiece. Other scores were Brains--33, Shotgun---32, Jethro---32, Windscale---29. </t>
    </r>
  </si>
  <si>
    <r>
      <rPr>
        <b/>
        <sz val="11"/>
        <rFont val="Arial"/>
        <family val="2"/>
      </rPr>
      <t>TOASTS:</t>
    </r>
    <r>
      <rPr>
        <sz val="11"/>
        <rFont val="Arial"/>
        <family val="2"/>
      </rPr>
      <t xml:space="preserve"> To Arnold Palmer RIP, who was remembered not only for his golfing prowess but also for his warm personality and generous donations to charity. </t>
    </r>
  </si>
  <si>
    <r>
      <rPr>
        <b/>
        <sz val="11"/>
        <rFont val="Arial"/>
        <family val="2"/>
      </rPr>
      <t>MATTERS ARISING:</t>
    </r>
    <r>
      <rPr>
        <sz val="11"/>
        <rFont val="Arial"/>
        <family val="2"/>
      </rPr>
      <t xml:space="preserve"> Brains revealed that the seat which had disappeared from the 18th hole was being repaired and will no doubt reappear shortly. </t>
    </r>
  </si>
  <si>
    <r>
      <rPr>
        <b/>
        <sz val="11"/>
        <rFont val="Arial"/>
        <family val="2"/>
      </rPr>
      <t>AWAY DAYS:</t>
    </r>
    <r>
      <rPr>
        <sz val="11"/>
        <rFont val="Arial"/>
        <family val="2"/>
      </rPr>
      <t xml:space="preserve"> Crocs will continue to enquire about Craigie Law but had nothing of worth to report. </t>
    </r>
  </si>
  <si>
    <t>26/09/2016</t>
  </si>
  <si>
    <t>7</t>
  </si>
  <si>
    <t>03/10/2016</t>
  </si>
  <si>
    <t>8</t>
  </si>
  <si>
    <t>MINUTES FOR MONDAY 3 OCTOBER IN THE CLUBHOUSE. </t>
  </si>
  <si>
    <t>Thomas Pieters the Ryder rookie who performed manfully in the competition. </t>
  </si>
  <si>
    <t>To Bobby Jocks who won last week's Senior's competition but tried to hide his light under a bushel. </t>
  </si>
  <si>
    <t>* Shagpile is formulating his team for the match v Bedlington, at Bedlington next Tuesday. The definites at present are----- M.M, P.F, B.H, G.A, F.B, J.G, P.L, C.M, T.M, K.S, D.F. The captain awaits news from B.Y, T.H and V.P, who expressed an interest in playing. The cost of the junket will be £15/person. Breakfasts will be available if required. The rules of play will be decided on the day after consultation with the Bedlington crew. K.O is expected to be 10am on the dot. </t>
  </si>
  <si>
    <t>* Biggles sent goodwill greeting from his latest posting in Malaysia. </t>
  </si>
  <si>
    <t>* No further progress on Craigie Law. A possible jaunt to Carlisle will be put on hold until next year. </t>
  </si>
  <si>
    <t>* The Caterers are reported to be leaving within the next 6 months if not sooner. This news leaves the door open for the possibility of a shared meal at the Christmas Party. More to follow on this vital subject. </t>
  </si>
  <si>
    <t>* The Chair and the Scuttler were in deep discussion throughout today's round, about the possibility of playing a competition using the Ryder Cup format. The idea is in the embryonic stage, but was welcomed by the group as a possible contender. The game would include foursomes, four balls and singles within the same round. It was not deemed to be a goer on party day, since custom dictates that the format is 3 clubs and a putter over 12 holes. However further discussion on this subject is eagerly anticipated. It was suggested that the teams could be captained by the Chair and the President. It was provisionally decided that such a match could be played on 7 Nov. </t>
  </si>
  <si>
    <t>The meeting closed at 1.35pm </t>
  </si>
  <si>
    <t>Burt Kwok. </t>
  </si>
  <si>
    <r>
      <rPr>
        <b/>
        <sz val="11"/>
        <rFont val="Arial"/>
        <family val="2"/>
      </rPr>
      <t>PRESENT:</t>
    </r>
    <r>
      <rPr>
        <sz val="11"/>
        <rFont val="Arial"/>
        <family val="2"/>
      </rPr>
      <t xml:space="preserve"> P.F, M.M, B.H, F.B, C.M, J.G, T.M, T.H, P.L. The President arrived in time to hear the results, fresh from his trip down under, looking fit and relaxed and in possession of a new and trendy looking hat. </t>
    </r>
  </si>
  <si>
    <r>
      <rPr>
        <b/>
        <sz val="11"/>
        <rFont val="Arial"/>
        <family val="2"/>
      </rPr>
      <t>RESULTS:</t>
    </r>
    <r>
      <rPr>
        <sz val="11"/>
        <rFont val="Arial"/>
        <family val="2"/>
      </rPr>
      <t xml:space="preserve"> Today's comp. was played off the white tees since it is the first game of the month. DoD was Jocks with a miserly 23 points. DDoD was the Scuttler with a slightly better score of 24 points. The Straggler was runner up with 31 points. The winner and champine of the week was the indefatigable Shaggers with 33 points. 2x2's were posted by Crocs and Shaggers who each received the magnificent sum of £3.70, which includes money carried over from previous weeks. </t>
    </r>
  </si>
  <si>
    <r>
      <rPr>
        <b/>
        <sz val="11"/>
        <rFont val="Arial"/>
        <family val="2"/>
      </rPr>
      <t>FINANCE:</t>
    </r>
    <r>
      <rPr>
        <sz val="11"/>
        <rFont val="Arial"/>
        <family val="2"/>
      </rPr>
      <t xml:space="preserve"> £3.20 was collected in swears and £2.80 in Geezers Cards----J.G(80p), B.H(60p), C.M(20p), P.F(20p), M.M(20p), F.B(40p), T.H(40p). </t>
    </r>
  </si>
  <si>
    <r>
      <rPr>
        <b/>
        <sz val="11"/>
        <rFont val="Arial"/>
        <family val="2"/>
      </rPr>
      <t>TOASTS:</t>
    </r>
    <r>
      <rPr>
        <sz val="11"/>
        <rFont val="Arial"/>
        <family val="2"/>
      </rPr>
      <t xml:space="preserve"> To the jet lagged President who returned hotfoot from Oz and was warmly welcomed back to the fold by the over effusive Chair. </t>
    </r>
  </si>
  <si>
    <r>
      <rPr>
        <b/>
        <sz val="11"/>
        <rFont val="Arial"/>
        <family val="2"/>
      </rPr>
      <t>LAST</t>
    </r>
    <r>
      <rPr>
        <sz val="11"/>
        <rFont val="Arial"/>
        <family val="2"/>
      </rPr>
      <t xml:space="preserve"> WEEKS </t>
    </r>
    <r>
      <rPr>
        <b/>
        <sz val="11"/>
        <rFont val="Arial"/>
        <family val="2"/>
      </rPr>
      <t>MINUTES</t>
    </r>
    <r>
      <rPr>
        <sz val="11"/>
        <rFont val="Arial"/>
        <family val="2"/>
      </rPr>
      <t xml:space="preserve"> WERE ACCEPTED. </t>
    </r>
  </si>
  <si>
    <r>
      <rPr>
        <b/>
        <sz val="11"/>
        <rFont val="Arial"/>
        <family val="2"/>
      </rPr>
      <t>MATTERS</t>
    </r>
    <r>
      <rPr>
        <sz val="11"/>
        <rFont val="Arial"/>
        <family val="2"/>
      </rPr>
      <t xml:space="preserve"> </t>
    </r>
    <r>
      <rPr>
        <b/>
        <sz val="11"/>
        <rFont val="Arial"/>
        <family val="2"/>
      </rPr>
      <t>ARISING: </t>
    </r>
  </si>
  <si>
    <t>Singles Stableford - White Tees</t>
  </si>
  <si>
    <t>MINUTES FOR MONDAY 10 OCTOBER IN THE CLUBHOUSE. </t>
  </si>
  <si>
    <t>To the Rabbi and Scuttler who were a well deserved second in last week's Senior's Comp. </t>
  </si>
  <si>
    <t>To Tyrell Hatton who won the Dunhill Links. </t>
  </si>
  <si>
    <t>To Andy Murray who won the China Open. </t>
  </si>
  <si>
    <t>* The game at Bedlington tomorrow has been marred by the withdrawal of a sizeable group for many different reasons. Shagpile is now reduced to 10 players, which is both disappointing and embarrassing, considering the amount of time and effort he has invested in organising the event. The playing contingent are requested to convene at the clubhouse at 9.15 for introductions and to digest the rules of the comp. Breakfast snacks will be available. </t>
  </si>
  <si>
    <t>* The Chair will consider organising the Executive Cup, which is akin to the rules of the Ryder Cup, on a date when 12 players are available on a particular Monday morning. </t>
  </si>
  <si>
    <t>* Following on from the proposal that we adopt a new feature of a Jokers Corner into the Monday meetings, the Chair became the inaugural joke teller. He told a joke about a young girl having a bath. At face value, this seems about as funny as a Trump Convention, but in the hands of the maestro it was received warmly and to great applause. </t>
  </si>
  <si>
    <t>There being no other business, the meeting closed at 1.20. </t>
  </si>
  <si>
    <t>KWOK. </t>
  </si>
  <si>
    <r>
      <rPr>
        <b/>
        <sz val="11"/>
        <rFont val="Arial"/>
        <family val="2"/>
      </rPr>
      <t>PRESENT:</t>
    </r>
    <r>
      <rPr>
        <sz val="11"/>
        <rFont val="Arial"/>
        <family val="2"/>
      </rPr>
      <t xml:space="preserve"> D.F( n/p), T.M, F.B, M.M, T.H, P.F, K.S, C.M, P.L, J.G. </t>
    </r>
  </si>
  <si>
    <r>
      <rPr>
        <b/>
        <sz val="11"/>
        <rFont val="Arial"/>
        <family val="2"/>
      </rPr>
      <t>RESULTS:</t>
    </r>
    <r>
      <rPr>
        <sz val="11"/>
        <rFont val="Arial"/>
        <family val="2"/>
      </rPr>
      <t xml:space="preserve"> Presented by D.F due to the absence of B.H. No 2's were posted, therefore £1.80 is carried forward. DoD was Soapy with a meagre 25 points. DDoD's were the Straggler and the Scuttler with 27 points apiece. Kwok was the runner up with 33 points. The outright winner and Champine of the day was the colourful and indefatigable Geezer with 34 points. </t>
    </r>
  </si>
  <si>
    <r>
      <rPr>
        <b/>
        <sz val="11"/>
        <rFont val="Arial"/>
        <family val="2"/>
      </rPr>
      <t>FINANCE:</t>
    </r>
    <r>
      <rPr>
        <sz val="11"/>
        <rFont val="Arial"/>
        <family val="2"/>
      </rPr>
      <t xml:space="preserve"> £1.80 was collected in 2's. Geezers cards ----F.B(40p), M.M(20p), K.S(80p), P.F(60p), J.G(60p)------£2.60 in total. This amount was added to previous week's takings for swears and GC's of £12.40. The total is therefore £16.80. </t>
    </r>
  </si>
  <si>
    <r>
      <rPr>
        <b/>
        <sz val="11"/>
        <rFont val="Arial"/>
        <family val="2"/>
      </rPr>
      <t>TOASTS:</t>
    </r>
    <r>
      <rPr>
        <sz val="11"/>
        <rFont val="Arial"/>
        <family val="2"/>
      </rPr>
      <t xml:space="preserve"> To the Laird upon his return from holiday only to find that his house had been flooded and remedial action is required. </t>
    </r>
  </si>
  <si>
    <r>
      <rPr>
        <b/>
        <sz val="11"/>
        <rFont val="Arial"/>
        <family val="2"/>
      </rPr>
      <t>LAST</t>
    </r>
    <r>
      <rPr>
        <sz val="11"/>
        <rFont val="Arial"/>
        <family val="2"/>
      </rPr>
      <t xml:space="preserve"> </t>
    </r>
    <r>
      <rPr>
        <b/>
        <sz val="11"/>
        <rFont val="Arial"/>
        <family val="2"/>
      </rPr>
      <t>WEEKS</t>
    </r>
    <r>
      <rPr>
        <sz val="11"/>
        <rFont val="Arial"/>
        <family val="2"/>
      </rPr>
      <t xml:space="preserve"> </t>
    </r>
    <r>
      <rPr>
        <b/>
        <sz val="11"/>
        <rFont val="Arial"/>
        <family val="2"/>
      </rPr>
      <t>MINUTES</t>
    </r>
    <r>
      <rPr>
        <sz val="11"/>
        <rFont val="Arial"/>
        <family val="2"/>
      </rPr>
      <t xml:space="preserve"> WERE ACCEPTED IN THEIR ENTIRETY. </t>
    </r>
  </si>
  <si>
    <t>10/10/2016</t>
  </si>
  <si>
    <t>26</t>
  </si>
  <si>
    <t>Individual Stableford       No 2s therefore £1.80 c/f</t>
  </si>
  <si>
    <r>
      <t xml:space="preserve">* </t>
    </r>
    <r>
      <rPr>
        <b/>
        <sz val="11"/>
        <rFont val="Arial"/>
        <family val="2"/>
      </rPr>
      <t>OTHER</t>
    </r>
    <r>
      <rPr>
        <sz val="11"/>
        <rFont val="Arial"/>
        <family val="2"/>
      </rPr>
      <t xml:space="preserve"> </t>
    </r>
    <r>
      <rPr>
        <b/>
        <sz val="11"/>
        <rFont val="Arial"/>
        <family val="2"/>
      </rPr>
      <t>SCORES:</t>
    </r>
    <r>
      <rPr>
        <sz val="11"/>
        <rFont val="Arial"/>
        <family val="2"/>
      </rPr>
      <t xml:space="preserve"> C.M-- 29, P.L---30, J.G---29, M.M---31. </t>
    </r>
  </si>
  <si>
    <t>MINUTES FOR MONDAY 17 OCTOBER IN THE CLUBHOUSE. </t>
  </si>
  <si>
    <t>There were two 2's carded by Shagpile and Kwok who shared a total of £3.20, which included the rollover. </t>
  </si>
  <si>
    <t>DoD was the unfortunate Straggler with 29 points. DDoD was the Rabbi with 30 points. The joint runners up were Jocks and the Laird with 33 points apiece. The winner with a massive 38 points was little BURT Kwok. </t>
  </si>
  <si>
    <t>FINANCE: Geezers Cards------- E.E(20p), P.F(20p), M.M(20p), F.B(20p), P.L(20p), B.H(80p).------£1.80. </t>
  </si>
  <si>
    <t>Swears-----40p. All cash is in the safe hands of the Rabbi. </t>
  </si>
  <si>
    <t>To Andy Murray who won the Shanghai Open. </t>
  </si>
  <si>
    <t>To the unfortunate Laird who came second in a Seniors Comp. several moons ago without any recognition of his achievements at the time, which has caused mighty chagrin. </t>
  </si>
  <si>
    <t>The Hon. Comp. Sec., opined that in future, recognition in the form of a toast will only be sanctioned if the runner up is a bona fide MOHG. </t>
  </si>
  <si>
    <t>* The ever generous Jock S offered a whisky to the assembled group in recognition of his victory in the Quaich Comp. Several members took him up on the offer. </t>
  </si>
  <si>
    <t>* Shagpile has contacts at Carlisle Golf Club and is willing to open negotiations for an away day at aforementioned venue. </t>
  </si>
  <si>
    <t>* Shagpile noted that there are still tickets available at the Chairmans Dinner in the company of Mark Clatternberg on 17 Nov. </t>
  </si>
  <si>
    <t>* Foxton Hall and Eyemouth were mooted as possible venues for an away day and overnighter. </t>
  </si>
  <si>
    <t>Meeting closed at 1.30. </t>
  </si>
  <si>
    <r>
      <rPr>
        <b/>
        <sz val="11"/>
        <rFont val="Arial"/>
        <family val="2"/>
      </rPr>
      <t>PRESENT:</t>
    </r>
    <r>
      <rPr>
        <sz val="11"/>
        <rFont val="Arial"/>
        <family val="2"/>
      </rPr>
      <t xml:space="preserve"> R.H, F.B, M.M, P.F, E.E, P.L, D.F. </t>
    </r>
  </si>
  <si>
    <r>
      <rPr>
        <b/>
        <sz val="11"/>
        <rFont val="Arial"/>
        <family val="2"/>
      </rPr>
      <t>RESULTS:</t>
    </r>
    <r>
      <rPr>
        <sz val="11"/>
        <rFont val="Arial"/>
        <family val="2"/>
      </rPr>
      <t xml:space="preserve"> Today was the final of the Quaich competition between the holder, Mr. B.H, and the pretender to the throne, Mr. D.F. The game went right down to he wire and was eventually decided on the nineteenth hole when Mr. B.H gallantly retained the trophy. He was therefore in the invidious position of having to present the trophy to himself which he accomplished with panache, to a round of applause from the boys. There was a prize of £22 to the winner and £10 to the runner up. </t>
    </r>
  </si>
  <si>
    <r>
      <rPr>
        <b/>
        <sz val="11"/>
        <rFont val="Arial"/>
        <family val="2"/>
      </rPr>
      <t>TOASTS:</t>
    </r>
    <r>
      <rPr>
        <sz val="11"/>
        <rFont val="Arial"/>
        <family val="2"/>
      </rPr>
      <t xml:space="preserve"> To Shagpile for his faultless organisation of the recent expedition to Bedlington. </t>
    </r>
  </si>
  <si>
    <r>
      <rPr>
        <b/>
        <sz val="11"/>
        <rFont val="Arial"/>
        <family val="2"/>
      </rPr>
      <t>MINUTES</t>
    </r>
    <r>
      <rPr>
        <sz val="11"/>
        <rFont val="Arial"/>
        <family val="2"/>
      </rPr>
      <t xml:space="preserve"> ACCEPTED. </t>
    </r>
  </si>
  <si>
    <r>
      <rPr>
        <b/>
        <sz val="11"/>
        <rFont val="Arial"/>
        <family val="2"/>
      </rPr>
      <t>EXECUTIVE</t>
    </r>
    <r>
      <rPr>
        <sz val="11"/>
        <rFont val="Arial"/>
        <family val="2"/>
      </rPr>
      <t xml:space="preserve"> </t>
    </r>
    <r>
      <rPr>
        <b/>
        <sz val="11"/>
        <rFont val="Arial"/>
        <family val="2"/>
      </rPr>
      <t>CUP:</t>
    </r>
    <r>
      <rPr>
        <sz val="11"/>
        <rFont val="Arial"/>
        <family val="2"/>
      </rPr>
      <t xml:space="preserve"> This event will go ahead when either 8 or 12 members are available on a particular Monday morning. </t>
    </r>
  </si>
  <si>
    <r>
      <t xml:space="preserve">* </t>
    </r>
    <r>
      <rPr>
        <b/>
        <sz val="11"/>
        <rFont val="Arial"/>
        <family val="2"/>
      </rPr>
      <t>JOKERS</t>
    </r>
    <r>
      <rPr>
        <sz val="11"/>
        <rFont val="Arial"/>
        <family val="2"/>
      </rPr>
      <t xml:space="preserve"> </t>
    </r>
    <r>
      <rPr>
        <b/>
        <sz val="11"/>
        <rFont val="Arial"/>
        <family val="2"/>
      </rPr>
      <t>CORNER:</t>
    </r>
    <r>
      <rPr>
        <sz val="11"/>
        <rFont val="Arial"/>
        <family val="2"/>
      </rPr>
      <t xml:space="preserve"> The Chair once again threw his hat into the ring and recited a joke about Aphrodite and Adonis, which was not as hysterical as last week's effort but nonetheless established his credentials as the resident joker in the pack. It is perhaps time for him to take a back seat and leave a little room for other talented raconteurs to enter the fray. </t>
    </r>
  </si>
  <si>
    <r>
      <rPr>
        <b/>
        <sz val="11"/>
        <rFont val="Arial"/>
        <family val="2"/>
      </rPr>
      <t>BURT</t>
    </r>
    <r>
      <rPr>
        <sz val="11"/>
        <rFont val="Arial"/>
        <family val="2"/>
      </rPr>
      <t xml:space="preserve"> </t>
    </r>
    <r>
      <rPr>
        <b/>
        <sz val="11"/>
        <rFont val="Arial"/>
        <family val="2"/>
      </rPr>
      <t>KWOK. </t>
    </r>
  </si>
  <si>
    <t>17/10/2016</t>
  </si>
  <si>
    <t>MINUTES FOR MONDAY 24 OCTOBER IN THE CLUBHOUSE. </t>
  </si>
  <si>
    <t>Jock Strap very graciously offered to buy a whisky for any member who was absent last week, to celebrate his victory in the Quaich competition. Several members accepted his kind invitation. </t>
  </si>
  <si>
    <t>Padraig Harrington for his victory in a European competition. </t>
  </si>
  <si>
    <t>Burt Kwok who was in the group which came a very respectable second in last week's Seniors comp. </t>
  </si>
  <si>
    <t>The Chair, at the behest of Lord Snooty, proposed a trip to Close House next October to witness a tournament to be hosted by Lee Westwood. There was only a lukewarm reception given to his suggestion but there may be more interest nearer the time. </t>
  </si>
  <si>
    <t>The Crocodile was in receipt of a voucher for a half price Fourball round at Foxton, to be used by the end of this month. D.F and P.L signified an interest in playing. </t>
  </si>
  <si>
    <t>The meeting closed at 1.45pm. </t>
  </si>
  <si>
    <t>BURT. </t>
  </si>
  <si>
    <r>
      <rPr>
        <b/>
        <sz val="11"/>
        <rFont val="Arial"/>
        <family val="2"/>
      </rPr>
      <t>PRESENT:</t>
    </r>
    <r>
      <rPr>
        <sz val="11"/>
        <rFont val="Arial"/>
        <family val="2"/>
      </rPr>
      <t xml:space="preserve"> B.H, F.B, K.S, E.E, T.H, P.L, G.W, P.F, C.M, D.F, B,Y(n/p). A.W(left early). </t>
    </r>
  </si>
  <si>
    <r>
      <rPr>
        <b/>
        <sz val="11"/>
        <rFont val="Arial"/>
        <family val="2"/>
      </rPr>
      <t>TOASTS:</t>
    </r>
    <r>
      <rPr>
        <sz val="11"/>
        <rFont val="Arial"/>
        <family val="2"/>
      </rPr>
      <t xml:space="preserve"> To the England cricket team who defeated Bangladesh. </t>
    </r>
  </si>
  <si>
    <r>
      <rPr>
        <b/>
        <sz val="11"/>
        <rFont val="Arial"/>
        <family val="2"/>
      </rPr>
      <t>RESULTS:</t>
    </r>
    <r>
      <rPr>
        <sz val="11"/>
        <rFont val="Arial"/>
        <family val="2"/>
      </rPr>
      <t xml:space="preserve"> One 2 was posted by the Laird (£2.20). DoD was the unfortunate Rabbi with a meagre 21 points. DDoD was Crocs with a slightly better score of 22 points. The runner up with a very respectable 36 points was Jethro. Joint winners with 37 points apiece were the ever popular Soapy and El Mat. </t>
    </r>
  </si>
  <si>
    <r>
      <rPr>
        <b/>
        <sz val="11"/>
        <rFont val="Arial"/>
        <family val="2"/>
      </rPr>
      <t>FINANCE:</t>
    </r>
    <r>
      <rPr>
        <sz val="11"/>
        <rFont val="Arial"/>
        <family val="2"/>
      </rPr>
      <t xml:space="preserve"> Geezers cards: P.L(20p), T.H(20p), G.W(20p), P.F(40p), C.M(20p), D.F(20p), F.B(40p), B.H(20p), E.E(40p), K.S(20p).------£2.60. £1.90 was collected in swears. A grand total of £4.50 in the safekeeping of the Rabbi. </t>
    </r>
  </si>
  <si>
    <t>24/10/2016</t>
  </si>
  <si>
    <t>MINUTES FOR MONDAY 31 OCTOBER IN THE CLUBHOUSE. </t>
  </si>
  <si>
    <t>Last weeks minutes were accepted. </t>
  </si>
  <si>
    <t>* The Fourball at Foxton had been taken up by B.H, D.F, P.L and Brian and they had experienced a thoroughly good time. </t>
  </si>
  <si>
    <t>The Christmas Party is set for 12 December but the issue of food/dining is far from straightforward. There are doubts over whether or not the caterers will be available to provide the requisite banquet, whether to revert to the shared table, or to jog into Morpeth for an injun. The simple answer to some of the imponderables would be for a representative to make representation to the caterers to enquire about availability. This appears to be a bridge too far and no one is willing to take up the cudgels. Biggles has been round the world twice since his last game with the MOHGS, and remembers suggesting then, that someone should approach the caterers. The Chair proposed a belated toast to Biggles for all his contributions towards world peace. However there is still no resolution and the sands of time are running out. </t>
  </si>
  <si>
    <t>* Some proposals for the party were, quiz, pool, table tennis, dominoes and snooker. </t>
  </si>
  <si>
    <t>* Newcastle are due to play Hull in the next round of the cup competition. B.H volunteered the information for anyone who might be interested in attending, however C.M was sceptical as to whether tickets would be available. </t>
  </si>
  <si>
    <t>The meeting began to fragment. There was no Jokers Corner and no further business so the meeting was brought to a merciful end at 1.45. </t>
  </si>
  <si>
    <r>
      <rPr>
        <b/>
        <sz val="11"/>
        <rFont val="Arial"/>
        <family val="2"/>
      </rPr>
      <t>PRESENT:</t>
    </r>
    <r>
      <rPr>
        <sz val="11"/>
        <rFont val="Arial"/>
        <family val="2"/>
      </rPr>
      <t xml:space="preserve"> B.Y, B.H, P.B(n/p), P.F, E.E, G.W, D.F, A.L, K.S, J.G, M.C, F.B, A.W, G.A, C.M. </t>
    </r>
  </si>
  <si>
    <r>
      <rPr>
        <b/>
        <sz val="11"/>
        <rFont val="Arial"/>
        <family val="2"/>
      </rPr>
      <t>RESULTS:</t>
    </r>
    <r>
      <rPr>
        <sz val="11"/>
        <rFont val="Arial"/>
        <family val="2"/>
      </rPr>
      <t xml:space="preserve"> 2x2's were carded by the Matador and Crocs. DoD with a miserly 24 points was the unfortunate Brains. DDoD with an equally unimpressive 25 points was the Laird. The runner up after an extensive and rewarding coaching session was El President with a magnificent 38 points. The overall winner, champine of the week, was the ever popular Jock St. Rappe with a memorable 42 incredible points. </t>
    </r>
  </si>
  <si>
    <r>
      <rPr>
        <b/>
        <sz val="11"/>
        <rFont val="Arial"/>
        <family val="2"/>
      </rPr>
      <t>FINANCE:</t>
    </r>
    <r>
      <rPr>
        <sz val="11"/>
        <rFont val="Arial"/>
        <family val="2"/>
      </rPr>
      <t xml:space="preserve"> £4 was collected in swears. Geezers Cards----- D.F(40p), B.Y(40p), F.B(40p), G.W(20p), G.A(20p), P.L(20p), A.L(40p), J.G(20p), P.F(20p), EE(60p), C.M(20p), M.C(20p), </t>
    </r>
  </si>
  <si>
    <r>
      <rPr>
        <b/>
        <sz val="11"/>
        <rFont val="Arial"/>
        <family val="2"/>
      </rPr>
      <t>TOASTS:</t>
    </r>
    <r>
      <rPr>
        <sz val="11"/>
        <rFont val="Arial"/>
        <family val="2"/>
      </rPr>
      <t xml:space="preserve"> To Andy Murray who won the Viennese Open and is on schedule to becoming the world no. 1. </t>
    </r>
  </si>
  <si>
    <r>
      <rPr>
        <b/>
        <sz val="11"/>
        <rFont val="Arial"/>
        <family val="2"/>
      </rPr>
      <t>MATTERS</t>
    </r>
    <r>
      <rPr>
        <sz val="11"/>
        <rFont val="Arial"/>
        <family val="2"/>
      </rPr>
      <t xml:space="preserve"> </t>
    </r>
    <r>
      <rPr>
        <b/>
        <sz val="11"/>
        <rFont val="Arial"/>
        <family val="2"/>
      </rPr>
      <t>ARISING:</t>
    </r>
    <r>
      <rPr>
        <sz val="11"/>
        <rFont val="Arial"/>
        <family val="2"/>
      </rPr>
      <t xml:space="preserve"> The meeting accepted the fact that poor Lord Snooty had been thoroughly misrepresented by his father(the Chair), in that he had merely intimated that the golf event hosted by Lee Westwood might be a goer for those MOHGS who were interested. The membership furthermore apologised for any hurt incurred by Lord Snooty and will in future regard any information volunteered by the Chair, with a huge pinch of salt. </t>
    </r>
  </si>
  <si>
    <t>31/10/2016</t>
  </si>
  <si>
    <t>Singles Stableford  2s posted by El mat and Crocs who share the pot of £3</t>
  </si>
  <si>
    <t>MINUTES FOR MONDAY 7 NOVEMBER IN THE CLUBHOUSE. </t>
  </si>
  <si>
    <t>£3.20 was collected in swears. Crocs and Shagpile were fined 50p apiece for not wearing MOHGS gear on the first Monday of the month. All money is in the safekeeping of the Rabbi, a total of £8.60. </t>
  </si>
  <si>
    <t>* There are still tickets available for the Mark Clattenburg soirée at £20/head on 17 Nov. The Chair intimated that he would attend and will secure tickets to sit with the Metcalfe party. The dress code is smart but casual. </t>
  </si>
  <si>
    <t>* The Chair announced, with steely determination that there was no more time for prevarication, the time for direct action was nigh and it was the moment to grasp the nettle, cut through the Gordian knot and make final preparations for the biggest event in the social calendar, the Christmas Party. There was huge admiration and expectation in the air as the gathering awaited with baited breath, the Chairs plan for the festive tomfoolery. " Gentlemen!" he barked with great authority, " We must at all costs keep our powder dry and not make any hasty decisions which we may live to regret." There was a collective sigh of disbelief as the Chair relaxed and flashed a satisfied grin to the members and reclined in his seat. In less stentorian tones he then explained that St. Rappe had approached Charlene and had used his immense charm to persuade her to keep the bar open after normal working hours on party day. He further explained that the present caterers usually downed tools at the same time as when the bar closed and therefore would be technically unavailable to provide food, which would then allow us the opportunity to have a shared table. This covert operation has now taken on the hallmarks of a Brian Rix farce. </t>
  </si>
  <si>
    <t>At this point in the proceedings the Rabbi slipped away, unnoticed, to make enquiries of his own. He returned with the news that he had spoken to a very senior dignitary who informed him that the present caterers may not even be in situ at the time of the party, therefore we had his blessing to carry on regardless. The Rabbi was thanked warmly for his contribution. </t>
  </si>
  <si>
    <t>The President spoke forcefully about the need to support the club, through our contribution to the bar takings. </t>
  </si>
  <si>
    <t>The Chair once again pointed out the need for keeping our powder dry and playing cards close to chests and emphasised that we were indeed moving in the right direction. </t>
  </si>
  <si>
    <t>Crocs revealed that in his opinion we should, in the light of our present predicament, have begun discussion about the party much earlier in the year and furthermore he insisted that it may be necessary to begin planning now for next year's event. </t>
  </si>
  <si>
    <t>Brains with his usual aplomb announced that procrastination is the thief of time. </t>
  </si>
  <si>
    <t>On that note, the meeting began to fragment and the boy's were looking increasingly frazzled after making so many momentous decisions in one sitting. </t>
  </si>
  <si>
    <t>* Shagpile revealed that he had recently played at Craigie Law and had stayed overnight. He had nothing but praise for the accommodation, the food, the course and the all round ambience and he thoroughly recommended it to the members. His direct assessment was that it was " Fantastically awesome." </t>
  </si>
  <si>
    <t>Tee times are as per next week. </t>
  </si>
  <si>
    <t>The meeting closed at 1.25pm. </t>
  </si>
  <si>
    <t>BURT </t>
  </si>
  <si>
    <r>
      <rPr>
        <b/>
        <sz val="11"/>
        <rFont val="Arial"/>
        <family val="2"/>
      </rPr>
      <t>PRESENT:</t>
    </r>
    <r>
      <rPr>
        <sz val="11"/>
        <rFont val="Arial"/>
        <family val="2"/>
      </rPr>
      <t xml:space="preserve"> F.B, K.S, P.L, G.W, J.G, T.H, P.F, D.F, C.M, B.Y, M.M. </t>
    </r>
  </si>
  <si>
    <r>
      <rPr>
        <b/>
        <sz val="11"/>
        <rFont val="Arial"/>
        <family val="2"/>
      </rPr>
      <t>RESULTS:</t>
    </r>
    <r>
      <rPr>
        <sz val="11"/>
        <rFont val="Arial"/>
        <family val="2"/>
      </rPr>
      <t xml:space="preserve"> No 2's carded therefore £2.20 is carried forward. DoD was Shagpile with 22 points. DD'soD were Rabbi, Kwok and El Mat with 23 points apiece. The runner up with 27 points was the Scuttler. The winner for a fantastic third week on the trot was the rejuvenated and ever popular President with a magnificent 28 glorious points. It must also be recorded that the going was extremely tough with frequent showers and low temperatures. Only 15 holes were played. </t>
    </r>
  </si>
  <si>
    <r>
      <rPr>
        <b/>
        <sz val="11"/>
        <rFont val="Arial"/>
        <family val="2"/>
      </rPr>
      <t>GEEZERS</t>
    </r>
    <r>
      <rPr>
        <sz val="11"/>
        <rFont val="Arial"/>
        <family val="2"/>
      </rPr>
      <t xml:space="preserve"> </t>
    </r>
    <r>
      <rPr>
        <b/>
        <sz val="11"/>
        <rFont val="Arial"/>
        <family val="2"/>
      </rPr>
      <t>CARDS:</t>
    </r>
    <r>
      <rPr>
        <sz val="11"/>
        <rFont val="Arial"/>
        <family val="2"/>
      </rPr>
      <t xml:space="preserve"> F.B(20p), K.S(60p), P.L(60p), D.F(20p), P.F(20p), G.W(20p), M.M(20p)-----£2.20. </t>
    </r>
  </si>
  <si>
    <r>
      <rPr>
        <b/>
        <sz val="11"/>
        <rFont val="Arial"/>
        <family val="2"/>
      </rPr>
      <t>TOASTS:</t>
    </r>
    <r>
      <rPr>
        <sz val="11"/>
        <rFont val="Arial"/>
        <family val="2"/>
      </rPr>
      <t xml:space="preserve"> To Andy Murray, the first British player ever to be world No. 1. </t>
    </r>
  </si>
  <si>
    <r>
      <rPr>
        <b/>
        <sz val="11"/>
        <rFont val="Arial"/>
        <family val="2"/>
      </rPr>
      <t>LAST</t>
    </r>
    <r>
      <rPr>
        <sz val="11"/>
        <rFont val="Arial"/>
        <family val="2"/>
      </rPr>
      <t xml:space="preserve"> </t>
    </r>
    <r>
      <rPr>
        <b/>
        <sz val="11"/>
        <rFont val="Arial"/>
        <family val="2"/>
      </rPr>
      <t>WEEKS</t>
    </r>
    <r>
      <rPr>
        <sz val="11"/>
        <rFont val="Arial"/>
        <family val="2"/>
      </rPr>
      <t xml:space="preserve"> MINUTES WERE ACCEPTED. </t>
    </r>
  </si>
  <si>
    <t>07/11/2016</t>
  </si>
  <si>
    <t xml:space="preserve">Singles Stableford   15 holes  [Incl.weather]            No 2s posted - £2.20 c/f </t>
  </si>
  <si>
    <t>14/11/2016</t>
  </si>
  <si>
    <t>MINUTE FOR MONDAY 14 NOVEMBER IN THE CLUBHOUSE. </t>
  </si>
  <si>
    <t>Apologies for next week from G.A and G.W. </t>
  </si>
  <si>
    <t>To the Prof and Kwok who won last week's Seniors comp with a magnificent haul of 50 points. To a lesser extent congratulations were also due to Brains and the Laird who were 3rd in the same event. </t>
  </si>
  <si>
    <t>To the Scottish R.L team which drew with the current world champions. </t>
  </si>
  <si>
    <t>To the England R.U team which beat S. Africa. </t>
  </si>
  <si>
    <t>There were no MATTERS arising since it was decided to keep our powder dry until the next meeting when it will be finally time to bottom out the definitive arrangements for the annual Christmas Party. </t>
  </si>
  <si>
    <t>Today's meeting was ably chaired by the Rabbi. </t>
  </si>
  <si>
    <t>Tee times next week are as per. </t>
  </si>
  <si>
    <r>
      <rPr>
        <b/>
        <sz val="11"/>
        <rFont val="Arial"/>
        <family val="2"/>
      </rPr>
      <t>PRESENT:</t>
    </r>
    <r>
      <rPr>
        <sz val="11"/>
        <rFont val="Arial"/>
        <family val="2"/>
      </rPr>
      <t xml:space="preserve"> M.M, P.L, G.A, G.W, D.F, T.M, K.S, B.H, P.F, M.C, J.G. </t>
    </r>
  </si>
  <si>
    <r>
      <rPr>
        <b/>
        <sz val="11"/>
        <rFont val="Arial"/>
        <family val="2"/>
      </rPr>
      <t>RESULTS:</t>
    </r>
    <r>
      <rPr>
        <sz val="11"/>
        <rFont val="Arial"/>
        <family val="2"/>
      </rPr>
      <t xml:space="preserve"> No 2's posted therefore the kitty transfers to next week which could be a double rollover. DoD was Winscale with a paltry 26 hard won points. DDoD was El Mat with 29 points. Shagpile was the runner up with 36 points. The overall winner with a magnificent 38 points was the ever popular Laird. </t>
    </r>
  </si>
  <si>
    <r>
      <rPr>
        <b/>
        <sz val="11"/>
        <rFont val="Arial"/>
        <family val="2"/>
      </rPr>
      <t>FINANCE:</t>
    </r>
    <r>
      <rPr>
        <sz val="11"/>
        <rFont val="Arial"/>
        <family val="2"/>
      </rPr>
      <t xml:space="preserve"> GEEZERS CARDS------ G.A(20p), G.W(20p), M.M(20p), T.M(40p), M.C(40p), K.S(60p), B.H(20p), J.G(40p)---£2.60. £2.20 was carried forward in 2's and a further £1.40 was collected in swears. The Rabbi is the holder of the dosh. </t>
    </r>
  </si>
  <si>
    <r>
      <rPr>
        <b/>
        <sz val="11"/>
        <rFont val="Arial"/>
        <family val="2"/>
      </rPr>
      <t>TOASTS:</t>
    </r>
    <r>
      <rPr>
        <sz val="11"/>
        <rFont val="Arial"/>
        <family val="2"/>
      </rPr>
      <t xml:space="preserve"> To all the victorious home Nations who succeeded in the qualifiers for the World Cup. </t>
    </r>
  </si>
  <si>
    <r>
      <rPr>
        <b/>
        <sz val="11"/>
        <rFont val="Arial"/>
        <family val="2"/>
      </rPr>
      <t>LAST</t>
    </r>
    <r>
      <rPr>
        <sz val="11"/>
        <rFont val="Arial"/>
        <family val="2"/>
      </rPr>
      <t xml:space="preserve"> </t>
    </r>
    <r>
      <rPr>
        <b/>
        <sz val="11"/>
        <rFont val="Arial"/>
        <family val="2"/>
      </rPr>
      <t>WEEKS</t>
    </r>
    <r>
      <rPr>
        <sz val="11"/>
        <rFont val="Arial"/>
        <family val="2"/>
      </rPr>
      <t xml:space="preserve"> MINUTES WERE ACCEPTED IN THEIR ENTIRETY. </t>
    </r>
  </si>
  <si>
    <t>Individual Stableford  No 2s posted therefore a further £2.20 c/f</t>
  </si>
  <si>
    <t>MINUTES FOR MONDAY 21 NOV. IN THE CLUBHOUSE. </t>
  </si>
  <si>
    <t>RESULTS: Today's RESULTS were delivered by the Laird. There were no 2's posted, therefore £2.20 is added to the previous pots which means that the next recipient will pouch £6.60 plus the day's takings. DoD with a miserable 21 points was a rather dejected Soapy. DDoD's with 32 points apiece were the Prof and Winker. Bumper was runner up with 38 points. The winner and today's champine was the ever popular Laird with a magnificent 40 points. </t>
  </si>
  <si>
    <t>Other scores---- C.M--33, P.B--34, T.H--33, F.B--35, P.L--37, P.F--33. </t>
  </si>
  <si>
    <t>To N.U who continued their winning run and remain in top spot by a considerable margin. </t>
  </si>
  <si>
    <t>To Matthew Fitzpatrick who won the Dubai Open. </t>
  </si>
  <si>
    <t>"Gentlemen," he began. "There is no more time for prevarication, innuendo, riddles or cliches. The time for action is nigh. No more beating round the bush. We must take the bull by the horns, grasp the nettle and cut without hesitation through the Gordian knot." </t>
  </si>
  <si>
    <t>The air was heavy with expectation as the members settled down to listen to his definitive plans for the much anticipated event. </t>
  </si>
  <si>
    <t>However, at this point the Chair slumped back into his seat and with a twinkle in his eye, reserved the right to keep his powder dry. </t>
  </si>
  <si>
    <t>It was left to others to make some sort of progress on this thorny topic. The options were once again laid out. </t>
  </si>
  <si>
    <t>1. To stay in the clubhouse and have a meal served by the caterers. </t>
  </si>
  <si>
    <t>2. To stay in the clubhouse and enjoy a shared table. </t>
  </si>
  <si>
    <t>3. To stay in the clubhouse for drinks and then go for an injun. </t>
  </si>
  <si>
    <t>After a short discussion it was decided to rule out option No. 1. </t>
  </si>
  <si>
    <t>Winker announced that his wine club regularly met in the Vardon Suite and had always provided a shared table, with no input from the caterers. This suggestion was in line with option 2. </t>
  </si>
  <si>
    <t>Questions still hanging in the air: </t>
  </si>
  <si>
    <t>1. Who makes what if option 2 prevails? </t>
  </si>
  <si>
    <t>2.Is there an Injun available at a time of our choosing on the party day if we plunge for option 3? </t>
  </si>
  <si>
    <t>There was a definite feeling that we had indeed made excellent progress and it was now just a case of dotting i's and crossing t's. However there is much work to be done and the Chair is the man to do it. He must hold his nerve, continue to plough the furrows and with a favourable breeze will no doubt come out of all of this, smelling of roses and looking back to reminisce on yet another successful year in office. </t>
  </si>
  <si>
    <t>The meeting began to fragment at this point and much of the focus was lost when the Chair began to show very cute pictures of his latest grandchild. </t>
  </si>
  <si>
    <t>The Rabbi has time to announce that the times had changed slightly for next week---8.48, 8.56, 9.04 and 9.12.. </t>
  </si>
  <si>
    <t>The meeting closed very agreeably at 1.40pm. </t>
  </si>
  <si>
    <r>
      <rPr>
        <b/>
        <sz val="11"/>
        <rFont val="Arial"/>
        <family val="2"/>
      </rPr>
      <t>PRESENT:</t>
    </r>
    <r>
      <rPr>
        <sz val="11"/>
        <rFont val="Arial"/>
        <family val="2"/>
      </rPr>
      <t xml:space="preserve"> F.B, A.W, P.B, P.L, P.F, T.H, C.M, D.F, M.C, B.Y, K.S. </t>
    </r>
  </si>
  <si>
    <r>
      <rPr>
        <b/>
        <sz val="11"/>
        <rFont val="Arial"/>
        <family val="2"/>
      </rPr>
      <t>APOLOGIES:</t>
    </r>
    <r>
      <rPr>
        <sz val="11"/>
        <rFont val="Arial"/>
        <family val="2"/>
      </rPr>
      <t xml:space="preserve"> From all not previously mentioned. </t>
    </r>
  </si>
  <si>
    <r>
      <rPr>
        <b/>
        <sz val="11"/>
        <rFont val="Arial"/>
        <family val="2"/>
      </rPr>
      <t>TOASTS:</t>
    </r>
    <r>
      <rPr>
        <sz val="11"/>
        <rFont val="Arial"/>
        <family val="2"/>
      </rPr>
      <t xml:space="preserve"> To the Murray boys who have ended the year on top of their respective piles. </t>
    </r>
  </si>
  <si>
    <r>
      <rPr>
        <b/>
        <sz val="11"/>
        <rFont val="Arial"/>
        <family val="2"/>
      </rPr>
      <t>GEEZERS</t>
    </r>
    <r>
      <rPr>
        <sz val="11"/>
        <rFont val="Arial"/>
        <family val="2"/>
      </rPr>
      <t xml:space="preserve"> </t>
    </r>
    <r>
      <rPr>
        <b/>
        <sz val="11"/>
        <rFont val="Arial"/>
        <family val="2"/>
      </rPr>
      <t>CARDS:</t>
    </r>
    <r>
      <rPr>
        <sz val="11"/>
        <rFont val="Arial"/>
        <family val="2"/>
      </rPr>
      <t xml:space="preserve"> D.F(20p), B.Y(40p), K.S(20p), P.L(20p), P.F(20p), M.C(20p), T.H(20p).-----£1.60. </t>
    </r>
  </si>
  <si>
    <r>
      <rPr>
        <b/>
        <sz val="11"/>
        <rFont val="Arial"/>
        <family val="2"/>
      </rPr>
      <t>BUSINESS:</t>
    </r>
    <r>
      <rPr>
        <sz val="11"/>
        <rFont val="Arial"/>
        <family val="2"/>
      </rPr>
      <t xml:space="preserve"> The Chair was absent from last week's meeting and was somewhat perplexed at the lack of progress on the Party preparations. </t>
    </r>
  </si>
  <si>
    <t>21/11/2016</t>
  </si>
  <si>
    <t>Alan B-Whigham [A.B-W.]</t>
  </si>
  <si>
    <r>
      <rPr>
        <b/>
        <sz val="11"/>
        <rFont val="Arial"/>
        <family val="2"/>
      </rPr>
      <t>FINANCE:</t>
    </r>
    <r>
      <rPr>
        <sz val="11"/>
        <rFont val="Arial"/>
        <family val="2"/>
      </rPr>
      <t xml:space="preserve"> The Cardinal has taken stock of the money in hand and reported that he was at present in receipt of £134.40, excluding today's takings. He then announced that he had decided to bankroll the Christmas party with a generous, some may say foolhardy, donation of £100. The money will more than likely go behind the bar to finance festive drinks. The Cardinal was thanked for this contribution and for his canny stewardship of the MOHGS finances. </t>
    </r>
  </si>
  <si>
    <t>28/11/2016</t>
  </si>
  <si>
    <t>Individual Stableford  4 2s posted by MC, PL, JP &amp; AW -£2.40 each incl. Roll over</t>
  </si>
  <si>
    <t>MINUTES FOR MONDAY 28 NOVEMBER IN THE CLUBHOUSE. </t>
  </si>
  <si>
    <t>£3.40 was collected in swears and £3 in 2's. </t>
  </si>
  <si>
    <t>To Paxo for winning the Brian Walton trophy. </t>
  </si>
  <si>
    <t>He cogently outlined the two remaining options, namely Option 2 and Option 3. Without further hesitation he asked for a vote. Before the vote could be taken, the President let fly with a rousing speech, extolling the virtues of the Chair as well as the friendly ambience and Christmas gaiety, engendered through a mutual spirit of togetherness at the party. </t>
  </si>
  <si>
    <t>The vote was 12-2 in favour of a shared table. Whilst the members were on this rollercoaster of decision making, Kwok proposed that we decide there and then what food each of the participants might bring to the table. However the Chair counter proposed that we might in fact be jumping the gun and boiling our cabbages and that we should leave this in abeyance until next week. </t>
  </si>
  <si>
    <t>AGENDA FOR THE PARTY: </t>
  </si>
  <si>
    <t>The golf session will be 11 holes, using 3 clubs and a putter. </t>
  </si>
  <si>
    <t>Frivolities will include: </t>
  </si>
  <si>
    <t>1. A Kwok quiz. </t>
  </si>
  <si>
    <t>2. Table tennis presided over by Winker who will also provide the tackle. </t>
  </si>
  <si>
    <t>3. Dominoes with the Chair organising. </t>
  </si>
  <si>
    <t>4. Snooker and Pool organised by Brains. </t>
  </si>
  <si>
    <t>Shagpile volunteered to supply disposable cutlery and napkins. </t>
  </si>
  <si>
    <t>The President informed the group that he would provide Pavlovas. Kwok will be absent next week but stressed that he would be providing scotch eggs. </t>
  </si>
  <si>
    <t>Crocs thought that we should find out the number of members who would attend and it was decided to resolve this issue next week. </t>
  </si>
  <si>
    <t>The Rabbi was very quiet this week due to a severe case of laryngitis but he manfully took charge of the cash. Bumpers may be forced to miss the golf but is hopeful to be present for the festivities. </t>
  </si>
  <si>
    <t>The meeting concluded in good spirits at 1.30pm. </t>
  </si>
  <si>
    <r>
      <rPr>
        <b/>
        <sz val="11"/>
        <rFont val="Arial"/>
        <family val="2"/>
      </rPr>
      <t>PRESENT:</t>
    </r>
    <r>
      <rPr>
        <sz val="11"/>
        <rFont val="Arial"/>
        <family val="2"/>
      </rPr>
      <t xml:space="preserve"> T.H, M.C, C.M, D.F, B.Y, M.M, K.S, P.L, A.W, J.G, P.F, B.H, E.E, J.P, F.B. </t>
    </r>
  </si>
  <si>
    <r>
      <rPr>
        <b/>
        <sz val="11"/>
        <rFont val="Arial"/>
        <family val="2"/>
      </rPr>
      <t>GEEZERS</t>
    </r>
    <r>
      <rPr>
        <sz val="11"/>
        <rFont val="Arial"/>
        <family val="2"/>
      </rPr>
      <t xml:space="preserve"> </t>
    </r>
    <r>
      <rPr>
        <b/>
        <sz val="11"/>
        <rFont val="Arial"/>
        <family val="2"/>
      </rPr>
      <t>CARDS:</t>
    </r>
    <r>
      <rPr>
        <sz val="11"/>
        <rFont val="Arial"/>
        <family val="2"/>
      </rPr>
      <t xml:space="preserve"> M.C(20p), C.M(40p), D.F(40p), K.S(60p), P.L(20p), A.W(60p), E.E(60p), B.H(40p), T.H(60p)----£4.00 </t>
    </r>
  </si>
  <si>
    <r>
      <rPr>
        <b/>
        <sz val="11"/>
        <rFont val="Arial"/>
        <family val="2"/>
      </rPr>
      <t>RESULTS:</t>
    </r>
    <r>
      <rPr>
        <sz val="11"/>
        <rFont val="Arial"/>
        <family val="2"/>
      </rPr>
      <t xml:space="preserve"> There were 4x2's posted by Bumpers, Paxo, the Rabbi and Winker who each had a share of £9.60 which includes the rollover from previous weeks. The Scuttler was DoD with 32 points. DDoD's were Jethro and Soapy with 34 points apiece. The runner up with a magnificent 43 points was Brains. The overall winner and champine of the week was the ever popular Paxo with a fantastic 47 points. </t>
    </r>
  </si>
  <si>
    <r>
      <rPr>
        <b/>
        <sz val="11"/>
        <rFont val="Arial"/>
        <family val="2"/>
      </rPr>
      <t>TOASTS:</t>
    </r>
    <r>
      <rPr>
        <sz val="11"/>
        <rFont val="Arial"/>
        <family val="2"/>
      </rPr>
      <t xml:space="preserve"> It was reported that the Geezer was unwell after an operation at the Freeman Hospital. He is now recuperating at home and has our best wishes for a return to good health in the very near future. </t>
    </r>
  </si>
  <si>
    <r>
      <rPr>
        <b/>
        <sz val="11"/>
        <rFont val="Arial"/>
        <family val="2"/>
      </rPr>
      <t>BUSINESS:</t>
    </r>
    <r>
      <rPr>
        <sz val="11"/>
        <rFont val="Arial"/>
        <family val="2"/>
      </rPr>
      <t xml:space="preserve"> There was only one item on today's agenda which was the final bottoming out of the Christmas Party. The Chair was quick off the mark like a cobra ready to strike. "Gentlemen," he barked in a voice that brooked no argument. "We've shilly shallied long enough. It's decision time." </t>
    </r>
  </si>
  <si>
    <t>05/12/2016</t>
  </si>
  <si>
    <t>Notes of MOHGS Meeting 5 December 2016</t>
  </si>
  <si>
    <t>Early),TM, KS,RH, (Last three for the meeting only)</t>
  </si>
  <si>
    <t>One two posted by Brains.</t>
  </si>
  <si>
    <t>Duffer of the Day was The Cardinal with a miserable 31 points.</t>
  </si>
  <si>
    <t>Deputy Duffer was Bumpers and Winker with 35 points.</t>
  </si>
  <si>
    <t>In second place was The Prof with 47 points, however the winner</t>
  </si>
  <si>
    <t>and champ for the week was Brains with a stupendous 49 points.</t>
  </si>
  <si>
    <t>Geezers Cards were not in play!</t>
  </si>
  <si>
    <t>Swears made a solitary £1.</t>
  </si>
  <si>
    <t>Attire fines made £1.50, Rabbi, Shagpile, Laird.</t>
  </si>
  <si>
    <t>Toasts:</t>
  </si>
  <si>
    <t>England Rugby for winning 14 games on the bounce and for being</t>
  </si>
  <si>
    <t>unbeaten in 2016.</t>
  </si>
  <si>
    <t>Brains, The Scuttler and Quok for second place last Wednesday.</t>
  </si>
  <si>
    <t>(Although we do not usually recognise runners up)</t>
  </si>
  <si>
    <t>At this point The Geezer turned up and the Chair was remiss in</t>
  </si>
  <si>
    <t>welcoming him back into the fold after major surgery. However The</t>
  </si>
  <si>
    <t>Geezer did regale to assembly with a view of his impressive scar!</t>
  </si>
  <si>
    <t>Christmas Party</t>
  </si>
  <si>
    <t>Four tees booked from 10.56 next Monday</t>
  </si>
  <si>
    <t>Fortunately the Club Chairman made an appearance at that point</t>
  </si>
  <si>
    <t>and agreed that the MOHGS could bring their own food into the</t>
  </si>
  <si>
    <t>clubhouse next Monday. Also Charlene confirmed that the bar</t>
  </si>
  <si>
    <t>would remain open for the festivities.</t>
  </si>
  <si>
    <t>That having been bottomed out, the following dishes have been</t>
  </si>
  <si>
    <t>offered up:</t>
  </si>
  <si>
    <t>Winker Chips and Dips</t>
  </si>
  <si>
    <t>Rabbi Corned Beef + Mince Pies (Savoury)</t>
  </si>
  <si>
    <t>Bumpers Sausage Rolls + Lemon Drizzel Cake</t>
  </si>
  <si>
    <t>Brains Pork Pies</t>
  </si>
  <si>
    <t>Quok Scotch Eggs</t>
  </si>
  <si>
    <t>Chair M &amp; S to the value of £3.50</t>
  </si>
  <si>
    <t>Geezer Sweet mince pies</t>
  </si>
  <si>
    <t>Shagpile Prawns</t>
  </si>
  <si>
    <t>President Pavlova</t>
  </si>
  <si>
    <t>The Cardinal Chicken legs</t>
  </si>
  <si>
    <t>Scuttler Quiche</t>
  </si>
  <si>
    <t>Others are invited to bring food to complement the above.</t>
  </si>
  <si>
    <t>The Cardinal will place funds behind the bar to allow each MOHGS</t>
  </si>
  <si>
    <t>member a drink or two next Monday from the Swears tin.</t>
  </si>
  <si>
    <t>Dress to be smart casual, however festive garb required for the</t>
  </si>
  <si>
    <t>course of course.</t>
  </si>
  <si>
    <t>AOB</t>
  </si>
  <si>
    <t>The Laird was impressed at the negotiating skills of Shagpile over</t>
  </si>
  <si>
    <t>the Christmas Party conundrum and proposed that he should be</t>
  </si>
  <si>
    <t>elevated to the Executive.</t>
  </si>
  <si>
    <t>The Cardinal wanted to support the proposal but such an elevation</t>
  </si>
  <si>
    <t>would require an AGM proposal in writing in a brown envelope</t>
  </si>
  <si>
    <t>twenty one days prior to the AGM</t>
  </si>
  <si>
    <t>The current Executive was mightily relieved to hear that their</t>
  </si>
  <si>
    <t>sinecure was secure for another year!</t>
  </si>
  <si>
    <r>
      <rPr>
        <b/>
        <sz val="11"/>
        <rFont val="Arial"/>
        <family val="2"/>
      </rPr>
      <t>Present:</t>
    </r>
    <r>
      <rPr>
        <sz val="11"/>
        <rFont val="Arial"/>
        <family val="2"/>
      </rPr>
      <t>- PB, CM, JG,FB,RY, DF,PL,MC,TH,MM,AW(Departed</t>
    </r>
  </si>
  <si>
    <t>Individual Stableford  One 2 posted by Brains who pouches £2.20. No Geezers Cards</t>
  </si>
  <si>
    <t>MINUTES FOR MONDAY 12 DECEMBER IN THE CLUBHOUSE. </t>
  </si>
  <si>
    <t>Today's competition was over 11 holes using three clubs and a putter. </t>
  </si>
  <si>
    <t>There will be no game on Boxing Day. Will there be a game on January 2? The Rabbi will be unable to do the bookings due to other commitments. Windscale offered to step into the Rabbi's shoes but was unsure of the protocol. The Rabbi agreed to give him the necessary guidance. </t>
  </si>
  <si>
    <t>The meeting closed at 2.45, at which point, food began to miraculously appear and what a sight it was. A banquet fit for a king. Savouries, sweets, cakes, cheeses, pies and pastries of every description. The party had started with a bang and continued with merry making and laughter until the revellers, infused with gaiety and the spirit of Christmas, could party no more. Once again the planning and preparation had paid off in spades. No stone had been left unturned, all the i's and t's had been dotted and crossed, whilst the proof of the pudding was in the eating there of. </t>
  </si>
  <si>
    <t>An air of caution remained. Do we rest on our laurels? Do we become complacent? It is important that we pick through the intricacies of the event and with the knowledge gained, begin the preparations for next year with a renewed vigour and determination in the never ending pursuit of excellence. </t>
  </si>
  <si>
    <r>
      <rPr>
        <b/>
        <sz val="11"/>
        <rFont val="Arial"/>
        <family val="2"/>
      </rPr>
      <t>PRESENT:</t>
    </r>
    <r>
      <rPr>
        <sz val="11"/>
        <rFont val="Arial"/>
        <family val="2"/>
      </rPr>
      <t xml:space="preserve"> B.Y, A.W, P.B, J.P, M.M, P.F, J.G, G.W(n/p), T.M, P.L, G.A, T.H, K.S,C.M, B.H, D.F, A.B-W, F.B, M.C. </t>
    </r>
  </si>
  <si>
    <r>
      <rPr>
        <b/>
        <sz val="11"/>
        <rFont val="Arial"/>
        <family val="2"/>
      </rPr>
      <t>RESULTS:</t>
    </r>
    <r>
      <rPr>
        <sz val="11"/>
        <rFont val="Arial"/>
        <family val="2"/>
      </rPr>
      <t xml:space="preserve"> The Comp. Sec. announced that there would be no h/cap changes as a result of today's performances. </t>
    </r>
  </si>
  <si>
    <r>
      <rPr>
        <b/>
        <sz val="11"/>
        <rFont val="Arial"/>
        <family val="2"/>
      </rPr>
      <t>TOASTS:</t>
    </r>
    <r>
      <rPr>
        <sz val="11"/>
        <rFont val="Arial"/>
        <family val="2"/>
      </rPr>
      <t xml:space="preserve"> To all members who could not attend the festivities. </t>
    </r>
  </si>
  <si>
    <r>
      <rPr>
        <b/>
        <sz val="11"/>
        <rFont val="Arial"/>
        <family val="2"/>
      </rPr>
      <t>BUSINESS:</t>
    </r>
    <r>
      <rPr>
        <sz val="11"/>
        <rFont val="Arial"/>
        <family val="2"/>
      </rPr>
      <t xml:space="preserve"> The Chair challenged last week's minutes, when he was accused of not welcoming back the Geezer after his operation, with sufficient gusto and enthusiasm. In short it was suggested in the minutes that he lacked warmth and compassion. The Geezer, who was sporting a rather jaunty grey syrup, demonstrably concurred with the Chair and revealed that he had in fact been quite touched by the welcome he had received and that he felt that the Chair was being vilified unnecessarily. </t>
    </r>
  </si>
  <si>
    <r>
      <t xml:space="preserve">One 2 was posted by the Scuttler. In the team competition the winners were Shagpile,Brains and the Cardinal, with a combined total of 54 points. In joint second place were, Prof, Windscale and Winker, and Bumpers, Stragglers and the Laird with 52 points. The winner of </t>
    </r>
    <r>
      <rPr>
        <b/>
        <sz val="11"/>
        <rFont val="Arial"/>
        <family val="2"/>
      </rPr>
      <t>the Christmas Plate</t>
    </r>
    <r>
      <rPr>
        <sz val="11"/>
        <rFont val="Arial"/>
        <family val="2"/>
      </rPr>
      <t xml:space="preserve"> with a magnificent 28 points was the ever popular Cardinal. He was presented with the trophy by last year's winner Shotgun. Joint runners up were the Prof and Bumpers with 27 points apiece. </t>
    </r>
  </si>
  <si>
    <t>6</t>
  </si>
  <si>
    <t>1</t>
  </si>
  <si>
    <t>5</t>
  </si>
  <si>
    <t>4</t>
  </si>
  <si>
    <t>12/12/2016</t>
  </si>
  <si>
    <t>Xmas Plate - 11 holes One 2 posted by the Scuttler takes £3.60</t>
  </si>
  <si>
    <t>Xmas Team Competition. Best  2 from 3 playing partners. No H'cp. Adjustments or Geezers Cards today</t>
  </si>
  <si>
    <t>2j</t>
  </si>
  <si>
    <t>19/12/2016</t>
  </si>
  <si>
    <t xml:space="preserve">Individual Stableford No 2s posted - £2.60 c/f. No Geezers cards </t>
  </si>
  <si>
    <t>MINUTES FOR MONDAY 19 DECEMBER IN THE CLUBHOUSE. </t>
  </si>
  <si>
    <t>No 2's were posted. </t>
  </si>
  <si>
    <t>THE AGM WILL BE HELD ON 9 JANUARY. </t>
  </si>
  <si>
    <t>Crocs had visited the engraver, Cass, to lodge a complaint about the previous engraving on the Christmas Plate which had been erroneous. He assured the winner that the newly embellished trophy will be delivered promptly. </t>
  </si>
  <si>
    <t>The Chair announced that he and Desmond will be playing on Boxing Day at 9.56 and encouraged other like minded folk to join them. </t>
  </si>
  <si>
    <t>D.F, T.M and T.H will be missing for the next several weeks. </t>
  </si>
  <si>
    <t>The meeting concluded in good spirits at 1.14. </t>
  </si>
  <si>
    <r>
      <rPr>
        <b/>
        <sz val="11"/>
        <rFont val="Arial"/>
        <family val="2"/>
      </rPr>
      <t>PRESENT:</t>
    </r>
    <r>
      <rPr>
        <sz val="11"/>
        <rFont val="Arial"/>
        <family val="2"/>
      </rPr>
      <t xml:space="preserve"> T.H, P.F, D.F, B.H, P.L, J.G, G.W, F.B, B.Y, T.M, C.M, A.W, M.M, K.S( n/p). </t>
    </r>
  </si>
  <si>
    <r>
      <rPr>
        <b/>
        <sz val="11"/>
        <rFont val="Arial"/>
        <family val="2"/>
      </rPr>
      <t>RESULTS:</t>
    </r>
    <r>
      <rPr>
        <sz val="11"/>
        <rFont val="Arial"/>
        <family val="2"/>
      </rPr>
      <t xml:space="preserve"> DoD was the poor old Straggler with a derisory 31 points. The Prof was runner up with a meagre 32 points. The Geezer was runner up with a commendable 41 points. The winner with a massive total of 42 points was the ever popular Scuttler. </t>
    </r>
  </si>
  <si>
    <r>
      <rPr>
        <b/>
        <sz val="11"/>
        <rFont val="Arial"/>
        <family val="2"/>
      </rPr>
      <t>FINANCE:</t>
    </r>
    <r>
      <rPr>
        <sz val="11"/>
        <rFont val="Arial"/>
        <family val="2"/>
      </rPr>
      <t xml:space="preserve"> £1.60 in swears and £2.60 in 2's were delivered to the safekeeping of the Rabbi. </t>
    </r>
  </si>
  <si>
    <r>
      <rPr>
        <b/>
        <sz val="11"/>
        <rFont val="Arial"/>
        <family val="2"/>
      </rPr>
      <t>TOASTS:</t>
    </r>
    <r>
      <rPr>
        <sz val="11"/>
        <rFont val="Arial"/>
        <family val="2"/>
      </rPr>
      <t xml:space="preserve"> To Andy Murray, for his record breaking third SPOTY title. </t>
    </r>
  </si>
  <si>
    <r>
      <rPr>
        <b/>
        <sz val="11"/>
        <rFont val="Arial"/>
        <family val="2"/>
      </rPr>
      <t xml:space="preserve">CHRISTMAS PARTY: </t>
    </r>
    <r>
      <rPr>
        <sz val="11"/>
        <rFont val="Arial"/>
        <family val="2"/>
      </rPr>
      <t>The general consensus was that the party had gone down well, however some minor tweaks may be necessary in order to achieve perfection but this will only be possible through meticulous planning. The Chair was concerned about the amount of wastage, although the variety and quality of food on offer was deemed exceptional. The Prof was concerned that too little cash had been placed behind the bar. Crocs was rather petulantly dismayed by the start of proceedings, in that there was no toast to begin the game and that the ball tossing lacked the customary gravitas. Winker opined that the beer on offer was of poor quality. The Geezer advised that the selection of beers was a prerogative of the members and that he could very easily have a word in the right ear, to rectify the problem. The Chair immediately recommended that the Geezer be appointed as the beer correspondent with a specific portfolio for tasting and checking the grog prior to consumption by the membership. </t>
    </r>
  </si>
  <si>
    <r>
      <rPr>
        <b/>
        <sz val="11"/>
        <rFont val="Arial"/>
        <family val="2"/>
      </rPr>
      <t>BUSINESS:</t>
    </r>
    <r>
      <rPr>
        <sz val="11"/>
        <rFont val="Arial"/>
        <family val="2"/>
      </rPr>
      <t xml:space="preserve"> The Chair announced that this year there will be a new competition with a brand new trophy, provided by Shagpile, in honour of one of the MOHGS founding fathers, namely the Rabbi. The trophy would be known as the Bar Mitzvah Bowl, and competed for annually. The format would be decided by the Rabbi and the Comp. Sec. The present Comp. Sec., reminded the group that he intends to resign his commission at the AGM, although the Secretary revealed that he is yet to receive a brown envelope. </t>
    </r>
  </si>
  <si>
    <t>Upon re-reading the MINUTES, I discovered a minor error which may be regarded by some as a major blooper, namely that in the results section, I stated that the Prof was the runner up rather than the DDoD. I apologise for my mistake and for the confusion inflicted upon the membership by this error. </t>
  </si>
  <si>
    <t>Sorry,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</si>
</sst>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7" formatCode="&quot;£&quot;#,##0.00;\-&quot;£&quot;#,##0.00"/>
    <numFmt numFmtId="8" formatCode="&quot;£&quot;#,##0.00;[Red]\-&quot;£&quot;#,##0.00"/>
    <numFmt numFmtId="43" formatCode="_-* #,##0.00_-;\-* #,##0.00_-;_-* &quot;-&quot;??_-;_-@_-"/>
    <numFmt numFmtId="164" formatCode="&quot;£&quot;#,##0.00"/>
    <numFmt numFmtId="165" formatCode="#,##0_ ;[Red]\-#,##0\ "/>
  </numFmts>
  <fonts count="23" x14ac:knownFonts="1">
    <font>
      <sz val="11"/>
      <color theme="1"/>
      <name val="Calibri"/>
      <family val="2"/>
      <scheme val="minor"/>
    </font>
    <font>
      <sz val="11"/>
      <color theme="1"/>
      <name val="Calibri"/>
      <family val="2"/>
      <scheme val="minor"/>
    </font>
    <font>
      <sz val="9"/>
      <color theme="1"/>
      <name val="Calibri"/>
      <family val="2"/>
      <scheme val="minor"/>
    </font>
    <font>
      <sz val="8"/>
      <color theme="1"/>
      <name val="Calibri"/>
      <family val="2"/>
      <scheme val="minor"/>
    </font>
    <font>
      <b/>
      <sz val="9"/>
      <color theme="1"/>
      <name val="Calibri"/>
      <family val="2"/>
      <scheme val="minor"/>
    </font>
    <font>
      <sz val="9"/>
      <name val="Calibri"/>
      <family val="2"/>
      <scheme val="minor"/>
    </font>
    <font>
      <sz val="9"/>
      <color rgb="FF000000"/>
      <name val="Calibri"/>
      <family val="2"/>
      <scheme val="minor"/>
    </font>
    <font>
      <sz val="9"/>
      <color rgb="FFFF0000"/>
      <name val="Calibri"/>
      <family val="2"/>
      <scheme val="minor"/>
    </font>
    <font>
      <b/>
      <sz val="11"/>
      <color theme="1"/>
      <name val="Calibri"/>
      <family val="2"/>
      <scheme val="minor"/>
    </font>
    <font>
      <sz val="6"/>
      <color theme="1"/>
      <name val="Calibri"/>
      <family val="2"/>
      <scheme val="minor"/>
    </font>
    <font>
      <b/>
      <sz val="9"/>
      <color indexed="81"/>
      <name val="Tahoma"/>
      <family val="2"/>
    </font>
    <font>
      <sz val="7"/>
      <color theme="1"/>
      <name val="Calibri"/>
      <family val="2"/>
      <scheme val="minor"/>
    </font>
    <font>
      <sz val="9"/>
      <color indexed="81"/>
      <name val="Tahoma"/>
      <family val="2"/>
    </font>
    <font>
      <u/>
      <sz val="11"/>
      <color theme="1"/>
      <name val="Calibri"/>
      <family val="2"/>
      <scheme val="minor"/>
    </font>
    <font>
      <b/>
      <sz val="9"/>
      <name val="Calibri"/>
      <family val="2"/>
      <scheme val="minor"/>
    </font>
    <font>
      <b/>
      <sz val="12"/>
      <color theme="1"/>
      <name val="Calibri"/>
      <family val="2"/>
      <scheme val="minor"/>
    </font>
    <font>
      <sz val="11"/>
      <name val="Arial"/>
      <family val="2"/>
    </font>
    <font>
      <b/>
      <sz val="11"/>
      <name val="Arial"/>
      <family val="2"/>
    </font>
    <font>
      <u/>
      <sz val="9.9"/>
      <color theme="10"/>
      <name val="Calibri"/>
      <family val="2"/>
    </font>
    <font>
      <sz val="11"/>
      <name val="Calibri"/>
      <family val="2"/>
      <scheme val="minor"/>
    </font>
    <font>
      <u/>
      <sz val="11"/>
      <name val="Calibri"/>
      <family val="2"/>
    </font>
    <font>
      <b/>
      <u/>
      <sz val="11"/>
      <name val="Arial"/>
      <family val="2"/>
    </font>
    <font>
      <u/>
      <sz val="11"/>
      <name val="Calibri"/>
      <family val="2"/>
      <scheme val="minor"/>
    </font>
  </fonts>
  <fills count="19">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rgb="FF92D050"/>
        <bgColor indexed="64"/>
      </patternFill>
    </fill>
    <fill>
      <patternFill patternType="solid">
        <fgColor theme="3" tint="0.59999389629810485"/>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5" tint="0.59999389629810485"/>
        <bgColor indexed="64"/>
      </patternFill>
    </fill>
    <fill>
      <patternFill patternType="solid">
        <fgColor theme="8" tint="0.79998168889431442"/>
        <bgColor indexed="64"/>
      </patternFill>
    </fill>
    <fill>
      <patternFill patternType="solid">
        <fgColor theme="2" tint="-0.249977111117893"/>
        <bgColor indexed="64"/>
      </patternFill>
    </fill>
    <fill>
      <patternFill patternType="solid">
        <fgColor theme="7" tint="0.79998168889431442"/>
        <bgColor indexed="64"/>
      </patternFill>
    </fill>
    <fill>
      <patternFill patternType="solid">
        <fgColor theme="5" tint="0.79998168889431442"/>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right/>
      <top/>
      <bottom style="medium">
        <color indexed="64"/>
      </bottom>
      <diagonal/>
    </border>
    <border>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3">
    <xf numFmtId="0" fontId="0" fillId="0" borderId="0"/>
    <xf numFmtId="43" fontId="1" fillId="0" borderId="0" applyFont="0" applyFill="0" applyBorder="0" applyAlignment="0" applyProtection="0"/>
    <xf numFmtId="0" fontId="18" fillId="0" borderId="0" applyNumberFormat="0" applyFill="0" applyBorder="0" applyAlignment="0" applyProtection="0">
      <alignment vertical="top"/>
      <protection locked="0"/>
    </xf>
  </cellStyleXfs>
  <cellXfs count="404">
    <xf numFmtId="0" fontId="0" fillId="0" borderId="0" xfId="0"/>
    <xf numFmtId="0" fontId="2" fillId="0" borderId="0" xfId="0" applyFont="1"/>
    <xf numFmtId="0" fontId="4" fillId="0" borderId="0" xfId="0" applyFont="1"/>
    <xf numFmtId="0" fontId="2" fillId="0" borderId="0" xfId="0" applyFont="1" applyBorder="1"/>
    <xf numFmtId="0" fontId="2" fillId="0" borderId="0" xfId="0" applyFont="1" applyFill="1"/>
    <xf numFmtId="0" fontId="2" fillId="0" borderId="0" xfId="0" applyFont="1" applyFill="1" applyBorder="1"/>
    <xf numFmtId="0" fontId="2" fillId="0" borderId="8" xfId="0" applyFont="1" applyFill="1" applyBorder="1" applyAlignment="1">
      <alignment horizontal="center"/>
    </xf>
    <xf numFmtId="0" fontId="2" fillId="0" borderId="0" xfId="0" applyFont="1" applyAlignment="1">
      <alignment wrapText="1"/>
    </xf>
    <xf numFmtId="0" fontId="2" fillId="0" borderId="4" xfId="0" applyFont="1" applyFill="1" applyBorder="1" applyAlignment="1">
      <alignment horizontal="center"/>
    </xf>
    <xf numFmtId="0" fontId="2" fillId="0" borderId="2" xfId="0" applyFont="1" applyFill="1" applyBorder="1" applyAlignment="1">
      <alignment horizontal="center"/>
    </xf>
    <xf numFmtId="0" fontId="2" fillId="0" borderId="6" xfId="0" applyFont="1" applyFill="1" applyBorder="1" applyAlignment="1">
      <alignment horizontal="center"/>
    </xf>
    <xf numFmtId="0" fontId="2" fillId="0" borderId="3" xfId="0" applyFont="1" applyFill="1" applyBorder="1" applyAlignment="1">
      <alignment horizontal="center"/>
    </xf>
    <xf numFmtId="0" fontId="2" fillId="0" borderId="7" xfId="0" applyFont="1" applyFill="1" applyBorder="1" applyAlignment="1">
      <alignment horizontal="center"/>
    </xf>
    <xf numFmtId="0" fontId="2" fillId="0" borderId="1" xfId="0" applyFont="1" applyFill="1" applyBorder="1" applyAlignment="1">
      <alignment horizontal="center"/>
    </xf>
    <xf numFmtId="164" fontId="2" fillId="2" borderId="12" xfId="0" applyNumberFormat="1" applyFont="1" applyFill="1" applyBorder="1"/>
    <xf numFmtId="165" fontId="2" fillId="0" borderId="14" xfId="0" applyNumberFormat="1" applyFont="1" applyFill="1" applyBorder="1"/>
    <xf numFmtId="164" fontId="2" fillId="0" borderId="0" xfId="0" applyNumberFormat="1" applyFont="1" applyFill="1" applyBorder="1"/>
    <xf numFmtId="8" fontId="2" fillId="6" borderId="1" xfId="0" applyNumberFormat="1" applyFont="1" applyFill="1" applyBorder="1" applyAlignment="1">
      <alignment horizontal="center"/>
    </xf>
    <xf numFmtId="8" fontId="2" fillId="6" borderId="2" xfId="0" applyNumberFormat="1" applyFont="1" applyFill="1" applyBorder="1" applyAlignment="1">
      <alignment horizontal="center"/>
    </xf>
    <xf numFmtId="0" fontId="2" fillId="0" borderId="0" xfId="0" applyFont="1" applyAlignment="1">
      <alignment horizontal="center"/>
    </xf>
    <xf numFmtId="165" fontId="2" fillId="0" borderId="14" xfId="0" applyNumberFormat="1" applyFont="1" applyFill="1" applyBorder="1" applyAlignment="1">
      <alignment horizontal="center"/>
    </xf>
    <xf numFmtId="0" fontId="2" fillId="4" borderId="0" xfId="0" applyFont="1" applyFill="1" applyAlignment="1">
      <alignment horizontal="center"/>
    </xf>
    <xf numFmtId="0" fontId="2" fillId="7" borderId="0" xfId="0" applyFont="1" applyFill="1" applyAlignment="1">
      <alignment horizontal="center"/>
    </xf>
    <xf numFmtId="49" fontId="2" fillId="5" borderId="0" xfId="0" applyNumberFormat="1" applyFont="1" applyFill="1" applyAlignment="1">
      <alignment horizontal="center"/>
    </xf>
    <xf numFmtId="0" fontId="2" fillId="0" borderId="0" xfId="0" applyFont="1" applyAlignment="1"/>
    <xf numFmtId="0" fontId="2" fillId="0" borderId="24" xfId="0" applyFont="1" applyFill="1" applyBorder="1" applyAlignment="1">
      <alignment horizontal="center"/>
    </xf>
    <xf numFmtId="0" fontId="2" fillId="0" borderId="25" xfId="0" applyFont="1" applyFill="1" applyBorder="1" applyAlignment="1">
      <alignment horizontal="center"/>
    </xf>
    <xf numFmtId="8" fontId="2" fillId="0" borderId="6" xfId="0" applyNumberFormat="1" applyFont="1" applyFill="1" applyBorder="1" applyAlignment="1">
      <alignment horizontal="center"/>
    </xf>
    <xf numFmtId="0" fontId="2" fillId="0" borderId="26" xfId="0" applyFont="1" applyFill="1" applyBorder="1" applyAlignment="1">
      <alignment horizontal="center"/>
    </xf>
    <xf numFmtId="1" fontId="2" fillId="0" borderId="7" xfId="0" applyNumberFormat="1" applyFont="1" applyFill="1" applyBorder="1" applyAlignment="1">
      <alignment horizontal="center"/>
    </xf>
    <xf numFmtId="0" fontId="2" fillId="0" borderId="30" xfId="0" applyFont="1" applyFill="1" applyBorder="1" applyAlignment="1">
      <alignment horizontal="center"/>
    </xf>
    <xf numFmtId="164" fontId="2" fillId="0" borderId="25" xfId="0" applyNumberFormat="1" applyFont="1" applyFill="1" applyBorder="1" applyAlignment="1">
      <alignment horizontal="center"/>
    </xf>
    <xf numFmtId="0" fontId="2" fillId="0" borderId="31" xfId="0" applyFont="1" applyFill="1" applyBorder="1" applyAlignment="1">
      <alignment horizontal="center"/>
    </xf>
    <xf numFmtId="164" fontId="2" fillId="0" borderId="6" xfId="0" applyNumberFormat="1" applyFont="1" applyFill="1" applyBorder="1" applyAlignment="1">
      <alignment horizontal="center"/>
    </xf>
    <xf numFmtId="0" fontId="8" fillId="0" borderId="0" xfId="0" applyFont="1"/>
    <xf numFmtId="0" fontId="2" fillId="6" borderId="1" xfId="0" applyFont="1" applyFill="1" applyBorder="1"/>
    <xf numFmtId="164" fontId="2" fillId="6" borderId="1" xfId="0" applyNumberFormat="1" applyFont="1" applyFill="1" applyBorder="1"/>
    <xf numFmtId="0" fontId="2" fillId="6" borderId="1" xfId="0" applyFont="1" applyFill="1" applyBorder="1" applyAlignment="1">
      <alignment horizontal="center"/>
    </xf>
    <xf numFmtId="164" fontId="2" fillId="6" borderId="1" xfId="0" applyNumberFormat="1" applyFont="1" applyFill="1" applyBorder="1" applyAlignment="1">
      <alignment horizontal="center"/>
    </xf>
    <xf numFmtId="0" fontId="2" fillId="6" borderId="2" xfId="0" applyFont="1" applyFill="1" applyBorder="1" applyAlignment="1">
      <alignment vertical="center"/>
    </xf>
    <xf numFmtId="164" fontId="2" fillId="6" borderId="2" xfId="0" applyNumberFormat="1" applyFont="1" applyFill="1" applyBorder="1" applyAlignment="1">
      <alignment horizontal="center"/>
    </xf>
    <xf numFmtId="0" fontId="2" fillId="6" borderId="2" xfId="0" applyFont="1" applyFill="1" applyBorder="1" applyAlignment="1">
      <alignment horizontal="center"/>
    </xf>
    <xf numFmtId="0" fontId="0" fillId="0" borderId="0" xfId="0" applyBorder="1" applyAlignment="1"/>
    <xf numFmtId="0" fontId="2" fillId="0" borderId="0" xfId="0" applyFont="1" applyFill="1" applyBorder="1" applyAlignment="1">
      <alignment horizontal="center"/>
    </xf>
    <xf numFmtId="164" fontId="2" fillId="0" borderId="0" xfId="0" applyNumberFormat="1" applyFont="1" applyFill="1" applyBorder="1" applyAlignment="1">
      <alignment horizontal="center"/>
    </xf>
    <xf numFmtId="8" fontId="2" fillId="0" borderId="0" xfId="0" applyNumberFormat="1" applyFont="1" applyFill="1" applyBorder="1" applyAlignment="1">
      <alignment horizontal="center"/>
    </xf>
    <xf numFmtId="0" fontId="2" fillId="0" borderId="0" xfId="0" applyFont="1" applyFill="1" applyBorder="1" applyAlignment="1"/>
    <xf numFmtId="0" fontId="2" fillId="3" borderId="0" xfId="0" applyFont="1" applyFill="1" applyAlignment="1">
      <alignment horizontal="center"/>
    </xf>
    <xf numFmtId="0" fontId="7" fillId="0" borderId="0" xfId="0" applyFont="1" applyFill="1"/>
    <xf numFmtId="0" fontId="4" fillId="0" borderId="0" xfId="0" applyFont="1" applyBorder="1"/>
    <xf numFmtId="0" fontId="2" fillId="0" borderId="21" xfId="0" applyFont="1" applyFill="1" applyBorder="1" applyAlignment="1">
      <alignment horizontal="center"/>
    </xf>
    <xf numFmtId="0" fontId="2" fillId="0" borderId="0" xfId="0" applyFont="1" applyFill="1" applyAlignment="1">
      <alignment horizontal="center"/>
    </xf>
    <xf numFmtId="0" fontId="2" fillId="0" borderId="19" xfId="0" applyFont="1" applyFill="1" applyBorder="1" applyAlignment="1">
      <alignment horizontal="center"/>
    </xf>
    <xf numFmtId="0" fontId="2" fillId="0" borderId="20" xfId="0" applyFont="1" applyFill="1" applyBorder="1" applyAlignment="1">
      <alignment horizontal="center"/>
    </xf>
    <xf numFmtId="0" fontId="3" fillId="0" borderId="20" xfId="0" applyFont="1" applyFill="1" applyBorder="1" applyAlignment="1">
      <alignment horizontal="center"/>
    </xf>
    <xf numFmtId="0" fontId="2" fillId="0" borderId="34" xfId="0" applyFont="1" applyFill="1" applyBorder="1" applyAlignment="1">
      <alignment horizontal="center"/>
    </xf>
    <xf numFmtId="0" fontId="4" fillId="0" borderId="0" xfId="0" applyFont="1" applyFill="1" applyAlignment="1">
      <alignment horizontal="center"/>
    </xf>
    <xf numFmtId="164" fontId="2" fillId="4" borderId="36" xfId="0" applyNumberFormat="1" applyFont="1" applyFill="1" applyBorder="1"/>
    <xf numFmtId="10" fontId="2" fillId="0" borderId="0" xfId="0" applyNumberFormat="1" applyFont="1" applyFill="1"/>
    <xf numFmtId="0" fontId="2" fillId="0" borderId="0" xfId="0" applyFont="1" applyBorder="1" applyAlignment="1">
      <alignment wrapText="1"/>
    </xf>
    <xf numFmtId="49" fontId="2" fillId="0" borderId="33" xfId="0" applyNumberFormat="1" applyFont="1" applyFill="1" applyBorder="1" applyAlignment="1">
      <alignment horizontal="center"/>
    </xf>
    <xf numFmtId="49" fontId="2" fillId="0" borderId="3" xfId="0" applyNumberFormat="1" applyFont="1" applyFill="1" applyBorder="1" applyAlignment="1">
      <alignment horizontal="center"/>
    </xf>
    <xf numFmtId="10" fontId="2" fillId="0" borderId="0" xfId="0" applyNumberFormat="1" applyFont="1" applyFill="1" applyAlignment="1">
      <alignment horizontal="center"/>
    </xf>
    <xf numFmtId="0" fontId="2" fillId="6" borderId="1" xfId="0" applyFont="1" applyFill="1" applyBorder="1" applyAlignment="1">
      <alignment horizontal="center" wrapText="1"/>
    </xf>
    <xf numFmtId="164" fontId="2" fillId="6" borderId="1" xfId="0" applyNumberFormat="1" applyFont="1" applyFill="1" applyBorder="1" applyAlignment="1">
      <alignment horizontal="center" wrapText="1"/>
    </xf>
    <xf numFmtId="164" fontId="2" fillId="0" borderId="0" xfId="0" applyNumberFormat="1" applyFont="1" applyFill="1" applyBorder="1" applyAlignment="1">
      <alignment horizontal="center" wrapText="1"/>
    </xf>
    <xf numFmtId="0" fontId="9" fillId="0" borderId="0" xfId="0" applyFont="1" applyFill="1" applyAlignment="1"/>
    <xf numFmtId="0" fontId="9" fillId="0" borderId="0" xfId="0" applyFont="1" applyFill="1" applyAlignment="1">
      <alignment horizontal="center"/>
    </xf>
    <xf numFmtId="0" fontId="9" fillId="0" borderId="0" xfId="0" applyFont="1" applyAlignment="1"/>
    <xf numFmtId="0" fontId="2" fillId="0" borderId="0" xfId="0" applyFont="1" applyFill="1" applyAlignment="1"/>
    <xf numFmtId="0" fontId="2" fillId="0" borderId="37" xfId="0" applyFont="1" applyFill="1" applyBorder="1" applyAlignment="1">
      <alignment horizontal="center"/>
    </xf>
    <xf numFmtId="0" fontId="2" fillId="0" borderId="38" xfId="0" applyFont="1" applyFill="1" applyBorder="1" applyAlignment="1">
      <alignment horizontal="center"/>
    </xf>
    <xf numFmtId="0" fontId="2" fillId="0" borderId="10" xfId="0" applyFont="1" applyFill="1" applyBorder="1" applyAlignment="1">
      <alignment horizontal="center"/>
    </xf>
    <xf numFmtId="8" fontId="2" fillId="0" borderId="39" xfId="0" applyNumberFormat="1" applyFont="1" applyFill="1" applyBorder="1" applyAlignment="1">
      <alignment horizontal="center"/>
    </xf>
    <xf numFmtId="0" fontId="2" fillId="0" borderId="40" xfId="0" applyFont="1" applyFill="1" applyBorder="1" applyAlignment="1">
      <alignment horizontal="center"/>
    </xf>
    <xf numFmtId="164" fontId="2" fillId="0" borderId="39" xfId="0" applyNumberFormat="1" applyFont="1" applyFill="1" applyBorder="1" applyAlignment="1">
      <alignment horizontal="center"/>
    </xf>
    <xf numFmtId="164" fontId="2" fillId="0" borderId="0" xfId="0" applyNumberFormat="1" applyFont="1" applyFill="1" applyBorder="1" applyAlignment="1"/>
    <xf numFmtId="1" fontId="2" fillId="0" borderId="0" xfId="0" applyNumberFormat="1" applyFont="1" applyAlignment="1">
      <alignment horizontal="center"/>
    </xf>
    <xf numFmtId="1" fontId="2" fillId="0" borderId="0" xfId="0" applyNumberFormat="1" applyFont="1" applyFill="1" applyAlignment="1">
      <alignment horizontal="center"/>
    </xf>
    <xf numFmtId="49" fontId="2" fillId="8" borderId="0" xfId="0" applyNumberFormat="1" applyFont="1" applyFill="1" applyBorder="1" applyAlignment="1">
      <alignment horizontal="center"/>
    </xf>
    <xf numFmtId="49" fontId="2" fillId="0" borderId="23" xfId="0" applyNumberFormat="1" applyFont="1" applyFill="1" applyBorder="1" applyAlignment="1">
      <alignment horizontal="center"/>
    </xf>
    <xf numFmtId="0" fontId="2" fillId="0" borderId="41" xfId="0" applyFont="1" applyFill="1" applyBorder="1" applyAlignment="1">
      <alignment horizontal="center"/>
    </xf>
    <xf numFmtId="49" fontId="2" fillId="0" borderId="4" xfId="0" applyNumberFormat="1" applyFont="1" applyFill="1" applyBorder="1" applyAlignment="1">
      <alignment horizontal="center"/>
    </xf>
    <xf numFmtId="0" fontId="2" fillId="0" borderId="42" xfId="0" applyFont="1" applyFill="1" applyBorder="1" applyAlignment="1">
      <alignment horizontal="center"/>
    </xf>
    <xf numFmtId="2" fontId="2" fillId="0" borderId="0" xfId="0" applyNumberFormat="1" applyFont="1"/>
    <xf numFmtId="2" fontId="2" fillId="0" borderId="0" xfId="0" applyNumberFormat="1" applyFont="1" applyFill="1"/>
    <xf numFmtId="0" fontId="0" fillId="0" borderId="0" xfId="0" applyFont="1"/>
    <xf numFmtId="0" fontId="0" fillId="0" borderId="0" xfId="0" applyFont="1" applyFill="1" applyAlignment="1">
      <alignment horizontal="center"/>
    </xf>
    <xf numFmtId="0" fontId="2" fillId="0" borderId="0" xfId="0" applyFont="1" applyAlignment="1">
      <alignment vertical="center"/>
    </xf>
    <xf numFmtId="0" fontId="2" fillId="6" borderId="1" xfId="0" applyFont="1" applyFill="1" applyBorder="1" applyAlignment="1">
      <alignment horizontal="center" vertical="center"/>
    </xf>
    <xf numFmtId="164" fontId="2" fillId="6" borderId="1" xfId="0" applyNumberFormat="1" applyFont="1" applyFill="1" applyBorder="1" applyAlignment="1">
      <alignment horizontal="center" vertical="center"/>
    </xf>
    <xf numFmtId="8" fontId="2" fillId="6" borderId="1" xfId="0" applyNumberFormat="1" applyFont="1" applyFill="1" applyBorder="1" applyAlignment="1">
      <alignment horizontal="center" vertical="center"/>
    </xf>
    <xf numFmtId="164" fontId="2" fillId="0" borderId="0" xfId="0" applyNumberFormat="1" applyFont="1" applyFill="1" applyBorder="1" applyAlignment="1">
      <alignment horizontal="center" vertical="center"/>
    </xf>
    <xf numFmtId="0" fontId="0" fillId="0" borderId="0" xfId="0" applyAlignment="1">
      <alignment wrapText="1"/>
    </xf>
    <xf numFmtId="49" fontId="2" fillId="0" borderId="11" xfId="0" applyNumberFormat="1" applyFont="1" applyFill="1" applyBorder="1" applyAlignment="1">
      <alignment horizontal="center" vertical="center" wrapText="1"/>
    </xf>
    <xf numFmtId="49" fontId="2" fillId="0" borderId="12" xfId="0" applyNumberFormat="1" applyFont="1" applyFill="1" applyBorder="1" applyAlignment="1">
      <alignment horizontal="center" vertical="center" wrapText="1"/>
    </xf>
    <xf numFmtId="164" fontId="2" fillId="7" borderId="12" xfId="0" applyNumberFormat="1" applyFont="1" applyFill="1" applyBorder="1"/>
    <xf numFmtId="0" fontId="2" fillId="0" borderId="16" xfId="0" applyFont="1" applyFill="1" applyBorder="1"/>
    <xf numFmtId="0" fontId="2" fillId="0" borderId="13" xfId="0" applyFont="1" applyFill="1" applyBorder="1" applyAlignment="1">
      <alignment horizontal="center"/>
    </xf>
    <xf numFmtId="0" fontId="2" fillId="0" borderId="13" xfId="0" applyFont="1" applyFill="1" applyBorder="1" applyAlignment="1">
      <alignment horizontal="center" wrapText="1"/>
    </xf>
    <xf numFmtId="0" fontId="2" fillId="0" borderId="14" xfId="0" applyFont="1" applyFill="1" applyBorder="1" applyAlignment="1">
      <alignment horizontal="center"/>
    </xf>
    <xf numFmtId="0" fontId="2" fillId="0" borderId="22" xfId="0" applyFont="1" applyFill="1" applyBorder="1" applyAlignment="1">
      <alignment horizontal="center" vertical="center"/>
    </xf>
    <xf numFmtId="0" fontId="2" fillId="0" borderId="19" xfId="0" applyFont="1" applyFill="1" applyBorder="1"/>
    <xf numFmtId="0" fontId="2" fillId="0" borderId="20" xfId="0" applyFont="1" applyFill="1" applyBorder="1"/>
    <xf numFmtId="0" fontId="3" fillId="0" borderId="20" xfId="0" applyFont="1" applyFill="1" applyBorder="1"/>
    <xf numFmtId="164" fontId="2" fillId="0" borderId="16" xfId="0" applyNumberFormat="1" applyFont="1" applyFill="1" applyBorder="1" applyAlignment="1">
      <alignment horizontal="center"/>
    </xf>
    <xf numFmtId="0" fontId="0" fillId="0" borderId="0" xfId="0" applyFont="1" applyFill="1"/>
    <xf numFmtId="0" fontId="2" fillId="0" borderId="12" xfId="0" applyFont="1" applyFill="1" applyBorder="1" applyAlignment="1">
      <alignment horizontal="center"/>
    </xf>
    <xf numFmtId="0" fontId="8" fillId="0" borderId="0" xfId="0" applyFont="1" applyFill="1"/>
    <xf numFmtId="0" fontId="0" fillId="3" borderId="0" xfId="0" applyFont="1" applyFill="1"/>
    <xf numFmtId="164" fontId="0" fillId="0" borderId="0" xfId="0" applyNumberFormat="1" applyAlignment="1">
      <alignment horizontal="center"/>
    </xf>
    <xf numFmtId="164" fontId="2" fillId="0" borderId="0" xfId="0" applyNumberFormat="1" applyFont="1"/>
    <xf numFmtId="164" fontId="2" fillId="0" borderId="0" xfId="0" applyNumberFormat="1" applyFont="1" applyFill="1" applyAlignment="1">
      <alignment horizontal="center"/>
    </xf>
    <xf numFmtId="164" fontId="2" fillId="0" borderId="0" xfId="0" applyNumberFormat="1" applyFont="1" applyAlignment="1">
      <alignment horizontal="center"/>
    </xf>
    <xf numFmtId="0" fontId="2" fillId="3" borderId="0" xfId="0" applyFont="1" applyFill="1"/>
    <xf numFmtId="49" fontId="2" fillId="0" borderId="0" xfId="0" applyNumberFormat="1" applyFont="1" applyFill="1" applyBorder="1" applyAlignment="1">
      <alignment horizontal="center"/>
    </xf>
    <xf numFmtId="0" fontId="2" fillId="0" borderId="0" xfId="0" applyFont="1" applyFill="1" applyAlignment="1">
      <alignment horizontal="center" vertical="center"/>
    </xf>
    <xf numFmtId="43" fontId="2" fillId="0" borderId="0" xfId="0" applyNumberFormat="1" applyFont="1"/>
    <xf numFmtId="43" fontId="2" fillId="0" borderId="0" xfId="0" applyNumberFormat="1" applyFont="1" applyFill="1" applyBorder="1" applyAlignment="1">
      <alignment horizontal="center"/>
    </xf>
    <xf numFmtId="43" fontId="2" fillId="0" borderId="0" xfId="0" applyNumberFormat="1" applyFont="1" applyFill="1"/>
    <xf numFmtId="49" fontId="2" fillId="10" borderId="0" xfId="0" applyNumberFormat="1" applyFont="1" applyFill="1" applyBorder="1" applyAlignment="1">
      <alignment horizontal="center"/>
    </xf>
    <xf numFmtId="164" fontId="2" fillId="0" borderId="0" xfId="0" applyNumberFormat="1" applyFont="1" applyBorder="1"/>
    <xf numFmtId="164" fontId="2" fillId="4" borderId="13" xfId="0" applyNumberFormat="1" applyFont="1" applyFill="1" applyBorder="1" applyAlignment="1">
      <alignment horizontal="center"/>
    </xf>
    <xf numFmtId="164" fontId="2" fillId="9" borderId="12" xfId="0" applyNumberFormat="1" applyFont="1" applyFill="1" applyBorder="1" applyAlignment="1">
      <alignment horizontal="center"/>
    </xf>
    <xf numFmtId="1" fontId="2" fillId="0" borderId="0" xfId="0" applyNumberFormat="1" applyFont="1" applyFill="1" applyBorder="1" applyAlignment="1">
      <alignment horizontal="center"/>
    </xf>
    <xf numFmtId="9" fontId="2" fillId="0" borderId="0" xfId="0" applyNumberFormat="1" applyFont="1" applyFill="1" applyBorder="1" applyAlignment="1"/>
    <xf numFmtId="0" fontId="2" fillId="9" borderId="0" xfId="0" applyFont="1" applyFill="1" applyAlignment="1">
      <alignment horizontal="center"/>
    </xf>
    <xf numFmtId="0" fontId="2" fillId="12" borderId="0" xfId="0" applyFont="1" applyFill="1" applyAlignment="1">
      <alignment horizontal="center"/>
    </xf>
    <xf numFmtId="0" fontId="2" fillId="0" borderId="0" xfId="0" applyFont="1" applyFill="1" applyBorder="1" applyAlignment="1">
      <alignment horizontal="center"/>
    </xf>
    <xf numFmtId="164" fontId="2" fillId="0" borderId="0" xfId="0" applyNumberFormat="1" applyFont="1" applyFill="1" applyBorder="1" applyAlignment="1">
      <alignment horizontal="center"/>
    </xf>
    <xf numFmtId="0" fontId="2" fillId="0" borderId="0" xfId="0" applyFont="1" applyFill="1" applyBorder="1" applyAlignment="1">
      <alignment vertical="top" wrapText="1"/>
    </xf>
    <xf numFmtId="0" fontId="2" fillId="0" borderId="36"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47" xfId="0" applyFont="1" applyFill="1" applyBorder="1" applyAlignment="1">
      <alignment horizontal="center"/>
    </xf>
    <xf numFmtId="0" fontId="11" fillId="0" borderId="0" xfId="0" applyFont="1" applyFill="1" applyBorder="1" applyAlignment="1">
      <alignment vertical="center" wrapText="1"/>
    </xf>
    <xf numFmtId="164" fontId="11" fillId="0" borderId="0" xfId="0" applyNumberFormat="1" applyFont="1" applyFill="1" applyBorder="1" applyAlignment="1">
      <alignment horizontal="center" vertical="center" wrapText="1"/>
    </xf>
    <xf numFmtId="164" fontId="11" fillId="0" borderId="0" xfId="0" applyNumberFormat="1" applyFont="1" applyFill="1" applyBorder="1" applyAlignment="1">
      <alignment vertical="center" wrapText="1"/>
    </xf>
    <xf numFmtId="0" fontId="11" fillId="0" borderId="0" xfId="0" applyFont="1" applyAlignment="1">
      <alignment vertical="center" wrapText="1"/>
    </xf>
    <xf numFmtId="164" fontId="2" fillId="0" borderId="0" xfId="0" applyNumberFormat="1" applyFont="1" applyFill="1" applyBorder="1" applyAlignment="1">
      <alignment horizontal="center"/>
    </xf>
    <xf numFmtId="43" fontId="3" fillId="0" borderId="0" xfId="0" applyNumberFormat="1" applyFont="1"/>
    <xf numFmtId="0" fontId="3" fillId="0" borderId="0" xfId="0" applyFont="1"/>
    <xf numFmtId="0" fontId="0" fillId="0" borderId="0" xfId="0" applyNumberFormat="1" applyAlignment="1">
      <alignment wrapText="1"/>
    </xf>
    <xf numFmtId="0" fontId="8" fillId="0" borderId="0" xfId="0" applyFont="1" applyAlignment="1">
      <alignment wrapText="1"/>
    </xf>
    <xf numFmtId="164" fontId="2" fillId="0" borderId="0" xfId="0" applyNumberFormat="1" applyFont="1" applyFill="1" applyBorder="1" applyAlignment="1">
      <alignment horizontal="center"/>
    </xf>
    <xf numFmtId="0" fontId="5" fillId="13" borderId="0" xfId="0" applyFont="1" applyFill="1" applyAlignment="1">
      <alignment horizontal="center"/>
    </xf>
    <xf numFmtId="49" fontId="2" fillId="11" borderId="0" xfId="0" applyNumberFormat="1" applyFont="1" applyFill="1" applyBorder="1" applyAlignment="1">
      <alignment horizontal="center"/>
    </xf>
    <xf numFmtId="164" fontId="2" fillId="0" borderId="0" xfId="0" applyNumberFormat="1" applyFont="1" applyFill="1" applyBorder="1" applyAlignment="1">
      <alignment horizontal="center"/>
    </xf>
    <xf numFmtId="164" fontId="2" fillId="0" borderId="0" xfId="0" applyNumberFormat="1" applyFont="1" applyFill="1" applyBorder="1" applyAlignment="1">
      <alignment horizontal="center"/>
    </xf>
    <xf numFmtId="43" fontId="3" fillId="0" borderId="0" xfId="0" applyNumberFormat="1" applyFont="1" applyFill="1"/>
    <xf numFmtId="0" fontId="2" fillId="0" borderId="0" xfId="0" applyFont="1" applyFill="1" applyBorder="1" applyAlignment="1">
      <alignment horizontal="center"/>
    </xf>
    <xf numFmtId="164" fontId="2" fillId="0" borderId="0" xfId="0" applyNumberFormat="1" applyFont="1" applyFill="1" applyBorder="1" applyAlignment="1">
      <alignment horizontal="center"/>
    </xf>
    <xf numFmtId="164" fontId="2" fillId="0" borderId="0" xfId="0" applyNumberFormat="1" applyFont="1" applyFill="1" applyBorder="1" applyAlignment="1">
      <alignment horizontal="center"/>
    </xf>
    <xf numFmtId="1" fontId="2" fillId="0" borderId="0" xfId="1" applyNumberFormat="1" applyFont="1" applyAlignment="1">
      <alignment horizontal="center"/>
    </xf>
    <xf numFmtId="1" fontId="2" fillId="0" borderId="8" xfId="0" applyNumberFormat="1" applyFont="1" applyFill="1" applyBorder="1" applyAlignment="1">
      <alignment horizontal="center"/>
    </xf>
    <xf numFmtId="1" fontId="2" fillId="0" borderId="15" xfId="0" applyNumberFormat="1" applyFont="1" applyFill="1" applyBorder="1" applyAlignment="1">
      <alignment horizontal="center"/>
    </xf>
    <xf numFmtId="164" fontId="2" fillId="0" borderId="0" xfId="0" applyNumberFormat="1" applyFont="1" applyFill="1" applyBorder="1" applyAlignment="1">
      <alignment horizontal="center"/>
    </xf>
    <xf numFmtId="0" fontId="2" fillId="0" borderId="0" xfId="0" applyFont="1" applyFill="1" applyBorder="1" applyAlignment="1">
      <alignment horizontal="center"/>
    </xf>
    <xf numFmtId="0" fontId="2" fillId="0" borderId="0" xfId="0" applyFont="1" applyAlignment="1">
      <alignment horizontal="left"/>
    </xf>
    <xf numFmtId="0" fontId="5" fillId="0" borderId="8" xfId="0" applyFont="1" applyFill="1" applyBorder="1" applyAlignment="1">
      <alignment horizontal="center"/>
    </xf>
    <xf numFmtId="0" fontId="6" fillId="0" borderId="4" xfId="0" applyFont="1" applyFill="1" applyBorder="1" applyAlignment="1">
      <alignment horizontal="center"/>
    </xf>
    <xf numFmtId="49" fontId="5" fillId="0" borderId="5" xfId="0" applyNumberFormat="1" applyFont="1" applyFill="1" applyBorder="1" applyAlignment="1">
      <alignment horizontal="center"/>
    </xf>
    <xf numFmtId="0" fontId="11" fillId="0" borderId="18" xfId="0" applyFont="1" applyFill="1" applyBorder="1" applyAlignment="1">
      <alignment horizontal="center" vertical="center" wrapText="1"/>
    </xf>
    <xf numFmtId="0" fontId="11" fillId="0" borderId="51" xfId="0" applyFont="1" applyFill="1" applyBorder="1" applyAlignment="1">
      <alignment horizontal="center" vertical="center" wrapText="1"/>
    </xf>
    <xf numFmtId="0" fontId="11" fillId="0" borderId="53" xfId="0" applyFont="1" applyFill="1" applyBorder="1" applyAlignment="1">
      <alignment horizontal="center" vertical="center" wrapText="1"/>
    </xf>
    <xf numFmtId="0" fontId="11" fillId="0" borderId="54" xfId="0" applyFont="1" applyFill="1" applyBorder="1" applyAlignment="1">
      <alignment horizontal="center" vertical="center" wrapText="1"/>
    </xf>
    <xf numFmtId="8" fontId="11" fillId="0" borderId="55" xfId="0" applyNumberFormat="1" applyFont="1" applyFill="1" applyBorder="1" applyAlignment="1">
      <alignment horizontal="center" vertical="center" wrapText="1"/>
    </xf>
    <xf numFmtId="1" fontId="11" fillId="0" borderId="52" xfId="0" applyNumberFormat="1" applyFont="1" applyFill="1" applyBorder="1" applyAlignment="1">
      <alignment horizontal="center" wrapText="1"/>
    </xf>
    <xf numFmtId="164" fontId="11" fillId="0" borderId="18" xfId="0" applyNumberFormat="1" applyFont="1" applyFill="1" applyBorder="1" applyAlignment="1">
      <alignment horizontal="center" vertical="center" wrapText="1"/>
    </xf>
    <xf numFmtId="8" fontId="2" fillId="0" borderId="29" xfId="0" applyNumberFormat="1" applyFont="1" applyFill="1" applyBorder="1" applyAlignment="1">
      <alignment horizontal="center"/>
    </xf>
    <xf numFmtId="0" fontId="2" fillId="0" borderId="32" xfId="0" applyFont="1" applyFill="1" applyBorder="1" applyAlignment="1">
      <alignment horizontal="center"/>
    </xf>
    <xf numFmtId="164" fontId="2" fillId="0" borderId="29" xfId="0" applyNumberFormat="1" applyFont="1" applyFill="1" applyBorder="1" applyAlignment="1">
      <alignment horizontal="center"/>
    </xf>
    <xf numFmtId="164" fontId="2" fillId="0" borderId="0" xfId="0" applyNumberFormat="1" applyFont="1" applyFill="1" applyBorder="1" applyAlignment="1">
      <alignment horizontal="center"/>
    </xf>
    <xf numFmtId="164" fontId="2" fillId="0" borderId="0" xfId="0" applyNumberFormat="1" applyFont="1" applyFill="1" applyBorder="1" applyAlignment="1">
      <alignment horizontal="center"/>
    </xf>
    <xf numFmtId="8" fontId="2" fillId="0" borderId="20" xfId="0" applyNumberFormat="1" applyFont="1" applyFill="1" applyBorder="1" applyAlignment="1">
      <alignment horizontal="center"/>
    </xf>
    <xf numFmtId="0" fontId="2" fillId="0" borderId="28" xfId="0" applyFont="1" applyFill="1" applyBorder="1" applyAlignment="1">
      <alignment horizontal="center"/>
    </xf>
    <xf numFmtId="0" fontId="2" fillId="0" borderId="27" xfId="0" applyFont="1" applyFill="1" applyBorder="1" applyAlignment="1">
      <alignment horizontal="center"/>
    </xf>
    <xf numFmtId="1" fontId="2" fillId="0" borderId="42" xfId="0" applyNumberFormat="1" applyFont="1" applyFill="1" applyBorder="1" applyAlignment="1">
      <alignment horizontal="center"/>
    </xf>
    <xf numFmtId="0" fontId="5" fillId="0" borderId="50" xfId="0" applyFont="1" applyFill="1" applyBorder="1" applyAlignment="1">
      <alignment horizontal="center"/>
    </xf>
    <xf numFmtId="164" fontId="5" fillId="0" borderId="49" xfId="0" applyNumberFormat="1" applyFont="1" applyFill="1" applyBorder="1" applyAlignment="1">
      <alignment horizontal="center"/>
    </xf>
    <xf numFmtId="0" fontId="5" fillId="0" borderId="49" xfId="0" applyFont="1" applyFill="1" applyBorder="1" applyAlignment="1">
      <alignment horizontal="center"/>
    </xf>
    <xf numFmtId="0" fontId="5" fillId="0" borderId="20" xfId="0" applyFont="1" applyFill="1" applyBorder="1" applyAlignment="1">
      <alignment horizontal="center"/>
    </xf>
    <xf numFmtId="0" fontId="5" fillId="0" borderId="9" xfId="0" applyFont="1" applyFill="1" applyBorder="1" applyAlignment="1">
      <alignment horizontal="center"/>
    </xf>
    <xf numFmtId="1" fontId="5" fillId="0" borderId="8" xfId="0" applyNumberFormat="1" applyFont="1" applyFill="1" applyBorder="1" applyAlignment="1">
      <alignment horizontal="center"/>
    </xf>
    <xf numFmtId="8" fontId="5" fillId="0" borderId="20" xfId="0" applyNumberFormat="1" applyFont="1" applyFill="1" applyBorder="1" applyAlignment="1">
      <alignment horizontal="center"/>
    </xf>
    <xf numFmtId="0" fontId="5" fillId="0" borderId="48" xfId="0" applyFont="1" applyFill="1" applyBorder="1" applyAlignment="1">
      <alignment horizontal="center"/>
    </xf>
    <xf numFmtId="0" fontId="2" fillId="0" borderId="0" xfId="0" applyFont="1" applyFill="1" applyBorder="1" applyAlignment="1">
      <alignment horizontal="center"/>
    </xf>
    <xf numFmtId="0" fontId="13" fillId="0" borderId="0" xfId="0" applyFont="1" applyAlignment="1">
      <alignment wrapText="1"/>
    </xf>
    <xf numFmtId="0" fontId="0" fillId="0" borderId="0" xfId="0" applyAlignment="1">
      <alignment horizontal="left" wrapText="1"/>
    </xf>
    <xf numFmtId="0" fontId="2" fillId="0" borderId="0" xfId="0" applyFont="1" applyFill="1" applyBorder="1" applyAlignment="1">
      <alignment horizontal="center"/>
    </xf>
    <xf numFmtId="0" fontId="2" fillId="0" borderId="0" xfId="0" applyFont="1" applyFill="1" applyBorder="1" applyAlignment="1">
      <alignment horizontal="center"/>
    </xf>
    <xf numFmtId="164" fontId="2" fillId="0" borderId="54" xfId="0" applyNumberFormat="1" applyFont="1" applyFill="1" applyBorder="1" applyAlignment="1">
      <alignment horizontal="center" vertical="center" wrapText="1"/>
    </xf>
    <xf numFmtId="164" fontId="2" fillId="4" borderId="21" xfId="0" applyNumberFormat="1" applyFont="1" applyFill="1" applyBorder="1" applyAlignment="1">
      <alignment horizontal="center"/>
    </xf>
    <xf numFmtId="165" fontId="2" fillId="0" borderId="36" xfId="0" applyNumberFormat="1" applyFont="1" applyFill="1" applyBorder="1" applyAlignment="1">
      <alignment horizontal="center"/>
    </xf>
    <xf numFmtId="164" fontId="2" fillId="9" borderId="16" xfId="0" applyNumberFormat="1" applyFont="1" applyFill="1" applyBorder="1" applyAlignment="1">
      <alignment horizontal="center"/>
    </xf>
    <xf numFmtId="164" fontId="2" fillId="4" borderId="16" xfId="0" applyNumberFormat="1" applyFont="1" applyFill="1" applyBorder="1" applyAlignment="1">
      <alignment horizontal="center"/>
    </xf>
    <xf numFmtId="49" fontId="4" fillId="0" borderId="23" xfId="0" applyNumberFormat="1" applyFont="1" applyFill="1" applyBorder="1" applyAlignment="1">
      <alignment horizontal="center"/>
    </xf>
    <xf numFmtId="0" fontId="4" fillId="0" borderId="41" xfId="0" applyFont="1" applyFill="1" applyBorder="1" applyAlignment="1">
      <alignment horizontal="center"/>
    </xf>
    <xf numFmtId="49" fontId="14" fillId="0" borderId="5" xfId="0" applyNumberFormat="1" applyFont="1" applyFill="1" applyBorder="1" applyAlignment="1">
      <alignment horizontal="center"/>
    </xf>
    <xf numFmtId="0" fontId="14" fillId="0" borderId="8" xfId="0" applyFont="1" applyFill="1" applyBorder="1" applyAlignment="1">
      <alignment horizontal="center"/>
    </xf>
    <xf numFmtId="49" fontId="4" fillId="0" borderId="4" xfId="0" applyNumberFormat="1" applyFont="1" applyFill="1" applyBorder="1" applyAlignment="1">
      <alignment horizontal="center"/>
    </xf>
    <xf numFmtId="0" fontId="4" fillId="0" borderId="7" xfId="0" applyFont="1" applyFill="1" applyBorder="1" applyAlignment="1">
      <alignment horizontal="center"/>
    </xf>
    <xf numFmtId="49" fontId="14" fillId="0" borderId="4" xfId="0" applyNumberFormat="1" applyFont="1" applyFill="1" applyBorder="1" applyAlignment="1">
      <alignment horizontal="center"/>
    </xf>
    <xf numFmtId="0" fontId="4" fillId="0" borderId="4" xfId="0" applyFont="1" applyFill="1" applyBorder="1" applyAlignment="1">
      <alignment horizontal="center"/>
    </xf>
    <xf numFmtId="0" fontId="4" fillId="0" borderId="56" xfId="0" applyFont="1" applyFill="1" applyBorder="1" applyAlignment="1">
      <alignment horizontal="center"/>
    </xf>
    <xf numFmtId="0" fontId="4" fillId="0" borderId="57" xfId="0" applyFont="1" applyFill="1" applyBorder="1" applyAlignment="1">
      <alignment horizontal="center"/>
    </xf>
    <xf numFmtId="0" fontId="15" fillId="0" borderId="0" xfId="0" applyFont="1"/>
    <xf numFmtId="0" fontId="15" fillId="0" borderId="0" xfId="0" applyFont="1" applyBorder="1"/>
    <xf numFmtId="0" fontId="11" fillId="0" borderId="0" xfId="0" applyFont="1" applyFill="1" applyAlignment="1">
      <alignment horizontal="center" vertical="center" wrapText="1"/>
    </xf>
    <xf numFmtId="0" fontId="11" fillId="0" borderId="58" xfId="0" applyFont="1" applyFill="1" applyBorder="1" applyAlignment="1">
      <alignment horizontal="center" vertical="center" wrapText="1"/>
    </xf>
    <xf numFmtId="0" fontId="2" fillId="3" borderId="31" xfId="0" applyFont="1" applyFill="1" applyBorder="1" applyAlignment="1">
      <alignment horizontal="center"/>
    </xf>
    <xf numFmtId="1" fontId="2" fillId="0" borderId="20" xfId="0" applyNumberFormat="1" applyFont="1" applyFill="1" applyBorder="1" applyAlignment="1">
      <alignment horizontal="center" vertical="center"/>
    </xf>
    <xf numFmtId="43" fontId="2" fillId="0" borderId="18" xfId="0" applyNumberFormat="1" applyFont="1" applyFill="1" applyBorder="1" applyAlignment="1">
      <alignment horizontal="center" vertical="center" wrapText="1"/>
    </xf>
    <xf numFmtId="0" fontId="2" fillId="0" borderId="0" xfId="0" applyFont="1" applyFill="1" applyBorder="1" applyAlignment="1">
      <alignment horizontal="center"/>
    </xf>
    <xf numFmtId="164" fontId="5" fillId="0" borderId="8" xfId="0" applyNumberFormat="1" applyFont="1" applyFill="1" applyBorder="1" applyAlignment="1">
      <alignment horizontal="center"/>
    </xf>
    <xf numFmtId="164" fontId="2" fillId="0" borderId="7" xfId="0" applyNumberFormat="1" applyFont="1" applyFill="1" applyBorder="1" applyAlignment="1">
      <alignment horizontal="center"/>
    </xf>
    <xf numFmtId="164" fontId="2" fillId="0" borderId="8" xfId="0" applyNumberFormat="1" applyFont="1" applyFill="1" applyBorder="1" applyAlignment="1">
      <alignment horizontal="center"/>
    </xf>
    <xf numFmtId="43" fontId="2" fillId="0" borderId="17" xfId="0" applyNumberFormat="1" applyFont="1" applyFill="1" applyBorder="1" applyAlignment="1">
      <alignment horizontal="center" vertical="center"/>
    </xf>
    <xf numFmtId="0" fontId="3" fillId="0" borderId="0" xfId="0" applyFont="1" applyFill="1" applyBorder="1" applyAlignment="1">
      <alignment horizontal="center"/>
    </xf>
    <xf numFmtId="1" fontId="2" fillId="0" borderId="16" xfId="0" applyNumberFormat="1" applyFont="1" applyFill="1" applyBorder="1" applyAlignment="1">
      <alignment horizontal="center"/>
    </xf>
    <xf numFmtId="1" fontId="2" fillId="0" borderId="11" xfId="0" applyNumberFormat="1" applyFont="1" applyFill="1" applyBorder="1" applyAlignment="1">
      <alignment horizontal="center"/>
    </xf>
    <xf numFmtId="165" fontId="2" fillId="0" borderId="16" xfId="0" applyNumberFormat="1" applyFont="1" applyFill="1" applyBorder="1"/>
    <xf numFmtId="164" fontId="3" fillId="0" borderId="0" xfId="0" applyNumberFormat="1" applyFont="1" applyFill="1" applyBorder="1" applyAlignment="1">
      <alignment horizontal="center"/>
    </xf>
    <xf numFmtId="1" fontId="2" fillId="0" borderId="34" xfId="0" applyNumberFormat="1" applyFont="1" applyFill="1" applyBorder="1" applyAlignment="1">
      <alignment horizontal="center" vertical="center"/>
    </xf>
    <xf numFmtId="0" fontId="2" fillId="0" borderId="0" xfId="0" applyFont="1" applyFill="1" applyBorder="1" applyAlignment="1">
      <alignment horizontal="center"/>
    </xf>
    <xf numFmtId="164" fontId="2" fillId="0" borderId="0" xfId="0" applyNumberFormat="1" applyFont="1" applyFill="1" applyBorder="1" applyAlignment="1">
      <alignment horizontal="center"/>
    </xf>
    <xf numFmtId="0" fontId="6" fillId="0" borderId="56" xfId="0" applyFont="1" applyFill="1" applyBorder="1" applyAlignment="1">
      <alignment horizontal="center"/>
    </xf>
    <xf numFmtId="0" fontId="2" fillId="0" borderId="31" xfId="0" applyFont="1" applyFill="1" applyBorder="1"/>
    <xf numFmtId="0" fontId="2" fillId="0" borderId="30" xfId="0" applyFont="1" applyFill="1" applyBorder="1"/>
    <xf numFmtId="0" fontId="4" fillId="0" borderId="45" xfId="0" applyFont="1" applyFill="1" applyBorder="1" applyAlignment="1">
      <alignment horizontal="center"/>
    </xf>
    <xf numFmtId="0" fontId="4" fillId="0" borderId="3" xfId="0" applyFont="1" applyFill="1" applyBorder="1" applyAlignment="1">
      <alignment horizontal="center"/>
    </xf>
    <xf numFmtId="49" fontId="4" fillId="0" borderId="3" xfId="0" applyNumberFormat="1" applyFont="1" applyFill="1" applyBorder="1" applyAlignment="1">
      <alignment horizontal="center"/>
    </xf>
    <xf numFmtId="0" fontId="4" fillId="0" borderId="8" xfId="0" applyFont="1" applyFill="1" applyBorder="1" applyAlignment="1">
      <alignment horizontal="center"/>
    </xf>
    <xf numFmtId="0" fontId="4" fillId="0" borderId="35" xfId="0" applyFont="1" applyFill="1" applyBorder="1" applyAlignment="1">
      <alignment horizontal="center"/>
    </xf>
    <xf numFmtId="0" fontId="14" fillId="0" borderId="46" xfId="0" applyFont="1" applyFill="1" applyBorder="1" applyAlignment="1">
      <alignment horizontal="center"/>
    </xf>
    <xf numFmtId="49" fontId="4" fillId="0" borderId="59" xfId="0" applyNumberFormat="1" applyFont="1" applyFill="1" applyBorder="1" applyAlignment="1">
      <alignment horizontal="center"/>
    </xf>
    <xf numFmtId="0" fontId="4" fillId="0" borderId="26" xfId="0" applyFont="1" applyFill="1" applyBorder="1" applyAlignment="1">
      <alignment horizontal="center"/>
    </xf>
    <xf numFmtId="0" fontId="4" fillId="0" borderId="42" xfId="0" applyFont="1" applyFill="1" applyBorder="1" applyAlignment="1">
      <alignment horizontal="center"/>
    </xf>
    <xf numFmtId="0" fontId="4" fillId="0" borderId="6" xfId="0" applyFont="1" applyFill="1" applyBorder="1" applyAlignment="1">
      <alignment horizontal="center"/>
    </xf>
    <xf numFmtId="164" fontId="11" fillId="0" borderId="54" xfId="0" applyNumberFormat="1" applyFont="1" applyFill="1" applyBorder="1" applyAlignment="1">
      <alignment horizontal="center" vertical="center" wrapText="1"/>
    </xf>
    <xf numFmtId="164" fontId="5" fillId="0" borderId="6" xfId="0" applyNumberFormat="1" applyFont="1" applyFill="1" applyBorder="1" applyAlignment="1">
      <alignment horizontal="center"/>
    </xf>
    <xf numFmtId="8" fontId="5" fillId="0" borderId="6" xfId="0" applyNumberFormat="1" applyFont="1" applyFill="1" applyBorder="1" applyAlignment="1">
      <alignment horizontal="center"/>
    </xf>
    <xf numFmtId="0" fontId="16" fillId="0" borderId="0" xfId="0" applyFont="1" applyAlignment="1">
      <alignment vertical="top" wrapText="1"/>
    </xf>
    <xf numFmtId="0" fontId="17" fillId="0" borderId="0" xfId="0" applyFont="1" applyAlignment="1">
      <alignment vertical="top" wrapText="1"/>
    </xf>
    <xf numFmtId="0" fontId="2" fillId="0" borderId="48" xfId="0" applyFont="1" applyFill="1" applyBorder="1"/>
    <xf numFmtId="0" fontId="5" fillId="0" borderId="20" xfId="0" applyFont="1" applyFill="1" applyBorder="1"/>
    <xf numFmtId="164" fontId="2" fillId="0" borderId="49" xfId="0" applyNumberFormat="1" applyFont="1" applyFill="1" applyBorder="1" applyAlignment="1">
      <alignment horizontal="center"/>
    </xf>
    <xf numFmtId="0" fontId="2" fillId="11" borderId="6" xfId="0" applyFont="1" applyFill="1" applyBorder="1" applyAlignment="1">
      <alignment horizontal="center"/>
    </xf>
    <xf numFmtId="164" fontId="2" fillId="10" borderId="13" xfId="0" applyNumberFormat="1" applyFont="1" applyFill="1" applyBorder="1" applyAlignment="1">
      <alignment horizontal="center"/>
    </xf>
    <xf numFmtId="0" fontId="2" fillId="10" borderId="6" xfId="0" applyFont="1" applyFill="1" applyBorder="1" applyAlignment="1">
      <alignment horizontal="center"/>
    </xf>
    <xf numFmtId="0" fontId="2" fillId="13" borderId="7" xfId="0" applyFont="1" applyFill="1" applyBorder="1" applyAlignment="1">
      <alignment horizontal="center"/>
    </xf>
    <xf numFmtId="164" fontId="2" fillId="13" borderId="12" xfId="0" applyNumberFormat="1" applyFont="1" applyFill="1" applyBorder="1" applyAlignment="1">
      <alignment horizontal="center"/>
    </xf>
    <xf numFmtId="0" fontId="2" fillId="13" borderId="6" xfId="0" applyFont="1" applyFill="1" applyBorder="1" applyAlignment="1">
      <alignment horizontal="center"/>
    </xf>
    <xf numFmtId="0" fontId="2" fillId="3" borderId="20" xfId="0" applyFont="1" applyFill="1" applyBorder="1" applyAlignment="1">
      <alignment horizontal="center"/>
    </xf>
    <xf numFmtId="0" fontId="2" fillId="11" borderId="7" xfId="0" applyFont="1" applyFill="1" applyBorder="1" applyAlignment="1">
      <alignment horizontal="center"/>
    </xf>
    <xf numFmtId="49" fontId="2" fillId="3" borderId="4" xfId="0" applyNumberFormat="1" applyFont="1" applyFill="1" applyBorder="1" applyAlignment="1">
      <alignment horizontal="center"/>
    </xf>
    <xf numFmtId="0" fontId="2" fillId="3" borderId="4" xfId="0" applyFont="1" applyFill="1" applyBorder="1" applyAlignment="1">
      <alignment horizontal="center"/>
    </xf>
    <xf numFmtId="0" fontId="2" fillId="4" borderId="7" xfId="0" applyFont="1" applyFill="1" applyBorder="1" applyAlignment="1">
      <alignment horizontal="center"/>
    </xf>
    <xf numFmtId="0" fontId="2" fillId="9" borderId="7" xfId="0" applyFont="1" applyFill="1" applyBorder="1" applyAlignment="1">
      <alignment horizontal="center"/>
    </xf>
    <xf numFmtId="0" fontId="2" fillId="5" borderId="7" xfId="0" applyFont="1" applyFill="1" applyBorder="1" applyAlignment="1">
      <alignment horizontal="center"/>
    </xf>
    <xf numFmtId="0" fontId="2" fillId="8" borderId="7" xfId="0" applyFont="1" applyFill="1" applyBorder="1" applyAlignment="1">
      <alignment horizontal="center"/>
    </xf>
    <xf numFmtId="49" fontId="2" fillId="0" borderId="31" xfId="0" applyNumberFormat="1" applyFont="1" applyFill="1" applyBorder="1" applyAlignment="1">
      <alignment horizontal="center"/>
    </xf>
    <xf numFmtId="0" fontId="2" fillId="10" borderId="7" xfId="0" applyFont="1" applyFill="1" applyBorder="1" applyAlignment="1">
      <alignment horizontal="center"/>
    </xf>
    <xf numFmtId="0" fontId="11" fillId="0" borderId="20" xfId="0" applyFont="1" applyFill="1" applyBorder="1" applyAlignment="1">
      <alignment horizontal="center"/>
    </xf>
    <xf numFmtId="0" fontId="2" fillId="4" borderId="6" xfId="0" applyFont="1" applyFill="1" applyBorder="1" applyAlignment="1">
      <alignment horizontal="center"/>
    </xf>
    <xf numFmtId="0" fontId="2" fillId="7" borderId="7" xfId="0" applyFont="1" applyFill="1" applyBorder="1" applyAlignment="1">
      <alignment horizontal="center"/>
    </xf>
    <xf numFmtId="0" fontId="5" fillId="8" borderId="8" xfId="0" applyFont="1" applyFill="1" applyBorder="1" applyAlignment="1">
      <alignment horizontal="center"/>
    </xf>
    <xf numFmtId="0" fontId="2" fillId="0" borderId="11" xfId="0" applyFont="1" applyFill="1" applyBorder="1" applyAlignment="1">
      <alignment horizontal="center"/>
    </xf>
    <xf numFmtId="49" fontId="2" fillId="0" borderId="30" xfId="0" applyNumberFormat="1" applyFont="1" applyFill="1" applyBorder="1" applyAlignment="1">
      <alignment horizontal="center"/>
    </xf>
    <xf numFmtId="49" fontId="5" fillId="3" borderId="50" xfId="0" applyNumberFormat="1" applyFont="1" applyFill="1" applyBorder="1" applyAlignment="1">
      <alignment horizontal="center"/>
    </xf>
    <xf numFmtId="49" fontId="5" fillId="0" borderId="50" xfId="0" applyNumberFormat="1" applyFont="1" applyFill="1" applyBorder="1" applyAlignment="1">
      <alignment horizontal="center"/>
    </xf>
    <xf numFmtId="49" fontId="2" fillId="3" borderId="31" xfId="0" applyNumberFormat="1" applyFont="1" applyFill="1" applyBorder="1" applyAlignment="1">
      <alignment horizontal="center"/>
    </xf>
    <xf numFmtId="0" fontId="2" fillId="0" borderId="15" xfId="0" applyFont="1" applyFill="1" applyBorder="1" applyAlignment="1">
      <alignment horizontal="center"/>
    </xf>
    <xf numFmtId="0" fontId="2" fillId="0" borderId="29" xfId="0" applyFont="1" applyFill="1" applyBorder="1" applyAlignment="1">
      <alignment horizontal="center"/>
    </xf>
    <xf numFmtId="49" fontId="5" fillId="0" borderId="4" xfId="0" applyNumberFormat="1" applyFont="1" applyFill="1" applyBorder="1" applyAlignment="1">
      <alignment horizontal="center"/>
    </xf>
    <xf numFmtId="0" fontId="19" fillId="0" borderId="0" xfId="0" applyFont="1" applyAlignment="1">
      <alignment vertical="top" wrapText="1"/>
    </xf>
    <xf numFmtId="8" fontId="2" fillId="0" borderId="0" xfId="0" applyNumberFormat="1" applyFont="1" applyFill="1" applyBorder="1" applyAlignment="1">
      <alignment horizontal="center" vertical="center"/>
    </xf>
    <xf numFmtId="49" fontId="5" fillId="3" borderId="4" xfId="0" applyNumberFormat="1" applyFont="1" applyFill="1" applyBorder="1" applyAlignment="1">
      <alignment horizontal="center"/>
    </xf>
    <xf numFmtId="164" fontId="2" fillId="0" borderId="1" xfId="0" applyNumberFormat="1" applyFont="1" applyFill="1" applyBorder="1" applyAlignment="1">
      <alignment horizontal="center"/>
    </xf>
    <xf numFmtId="164" fontId="2" fillId="0" borderId="1" xfId="0" applyNumberFormat="1" applyFont="1" applyBorder="1" applyAlignment="1">
      <alignment horizontal="center"/>
    </xf>
    <xf numFmtId="0" fontId="11" fillId="0" borderId="37" xfId="0" applyFont="1" applyFill="1" applyBorder="1" applyAlignment="1">
      <alignment horizontal="center"/>
    </xf>
    <xf numFmtId="0" fontId="2" fillId="0" borderId="39" xfId="0" applyFont="1" applyFill="1" applyBorder="1" applyAlignment="1">
      <alignment horizontal="center"/>
    </xf>
    <xf numFmtId="1" fontId="2" fillId="0" borderId="52" xfId="0" applyNumberFormat="1" applyFont="1" applyFill="1" applyBorder="1" applyAlignment="1">
      <alignment horizontal="center"/>
    </xf>
    <xf numFmtId="1" fontId="2" fillId="0" borderId="37" xfId="0" applyNumberFormat="1" applyFont="1" applyFill="1" applyBorder="1" applyAlignment="1">
      <alignment horizontal="center" vertical="center"/>
    </xf>
    <xf numFmtId="164" fontId="2" fillId="0" borderId="52" xfId="0" applyNumberFormat="1" applyFont="1" applyFill="1" applyBorder="1" applyAlignment="1">
      <alignment horizontal="center"/>
    </xf>
    <xf numFmtId="0" fontId="2" fillId="15" borderId="7" xfId="0" applyFont="1" applyFill="1" applyBorder="1" applyAlignment="1">
      <alignment horizontal="center"/>
    </xf>
    <xf numFmtId="0" fontId="2" fillId="6" borderId="7" xfId="0" applyFont="1" applyFill="1" applyBorder="1" applyAlignment="1">
      <alignment horizontal="center"/>
    </xf>
    <xf numFmtId="0" fontId="2" fillId="16" borderId="7" xfId="0" applyFont="1" applyFill="1" applyBorder="1" applyAlignment="1">
      <alignment horizontal="center"/>
    </xf>
    <xf numFmtId="0" fontId="2" fillId="17" borderId="7" xfId="0" applyFont="1" applyFill="1" applyBorder="1" applyAlignment="1">
      <alignment horizontal="center"/>
    </xf>
    <xf numFmtId="8" fontId="3" fillId="0" borderId="0" xfId="0" applyNumberFormat="1" applyFont="1" applyFill="1" applyBorder="1" applyAlignment="1">
      <alignment horizontal="center"/>
    </xf>
    <xf numFmtId="8" fontId="11" fillId="0" borderId="0" xfId="0" applyNumberFormat="1" applyFont="1" applyFill="1" applyBorder="1" applyAlignment="1">
      <alignment horizontal="left"/>
    </xf>
    <xf numFmtId="0" fontId="20" fillId="0" borderId="0" xfId="2" applyFont="1" applyAlignment="1" applyProtection="1">
      <alignment vertical="top" wrapText="1"/>
    </xf>
    <xf numFmtId="0" fontId="7" fillId="0" borderId="7" xfId="0" applyFont="1" applyFill="1" applyBorder="1" applyAlignment="1">
      <alignment horizontal="center"/>
    </xf>
    <xf numFmtId="164" fontId="5" fillId="0" borderId="16" xfId="0" applyNumberFormat="1" applyFont="1" applyFill="1" applyBorder="1" applyAlignment="1">
      <alignment horizontal="center" vertical="center" wrapText="1"/>
    </xf>
    <xf numFmtId="0" fontId="4" fillId="4" borderId="7" xfId="0" applyFont="1" applyFill="1" applyBorder="1" applyAlignment="1">
      <alignment horizontal="center"/>
    </xf>
    <xf numFmtId="0" fontId="4" fillId="9" borderId="7" xfId="0" applyFont="1" applyFill="1" applyBorder="1" applyAlignment="1">
      <alignment horizontal="center"/>
    </xf>
    <xf numFmtId="0" fontId="4" fillId="5" borderId="7" xfId="0" applyFont="1" applyFill="1" applyBorder="1" applyAlignment="1">
      <alignment horizontal="center"/>
    </xf>
    <xf numFmtId="0" fontId="4" fillId="8" borderId="7" xfId="0" applyFont="1" applyFill="1" applyBorder="1" applyAlignment="1">
      <alignment horizontal="center"/>
    </xf>
    <xf numFmtId="49" fontId="4" fillId="3" borderId="4" xfId="0" applyNumberFormat="1" applyFont="1" applyFill="1" applyBorder="1" applyAlignment="1">
      <alignment horizontal="center"/>
    </xf>
    <xf numFmtId="0" fontId="4" fillId="3" borderId="4" xfId="0" applyFont="1" applyFill="1" applyBorder="1" applyAlignment="1">
      <alignment horizontal="center"/>
    </xf>
    <xf numFmtId="0" fontId="11" fillId="0" borderId="0" xfId="0" applyFont="1" applyFill="1"/>
    <xf numFmtId="0" fontId="4" fillId="10" borderId="7" xfId="0" applyFont="1" applyFill="1" applyBorder="1" applyAlignment="1">
      <alignment horizontal="center"/>
    </xf>
    <xf numFmtId="0" fontId="4" fillId="11" borderId="7" xfId="0" applyFont="1" applyFill="1" applyBorder="1" applyAlignment="1">
      <alignment horizontal="center"/>
    </xf>
    <xf numFmtId="0" fontId="4" fillId="13" borderId="7" xfId="0" applyFont="1" applyFill="1" applyBorder="1" applyAlignment="1">
      <alignment horizontal="center"/>
    </xf>
    <xf numFmtId="0" fontId="2" fillId="0" borderId="0" xfId="0" applyFont="1" applyFill="1" applyBorder="1" applyAlignment="1">
      <alignment horizontal="center" wrapText="1"/>
    </xf>
    <xf numFmtId="164" fontId="2" fillId="0" borderId="3" xfId="0" applyNumberFormat="1" applyFont="1" applyFill="1" applyBorder="1" applyAlignment="1">
      <alignment horizontal="center" wrapText="1"/>
    </xf>
    <xf numFmtId="9" fontId="2" fillId="0" borderId="3" xfId="0" applyNumberFormat="1" applyFont="1" applyFill="1" applyBorder="1" applyAlignment="1">
      <alignment horizontal="center"/>
    </xf>
    <xf numFmtId="0" fontId="4" fillId="7" borderId="7" xfId="0" applyFont="1" applyFill="1" applyBorder="1" applyAlignment="1">
      <alignment horizontal="center"/>
    </xf>
    <xf numFmtId="8" fontId="14" fillId="0" borderId="20" xfId="0" applyNumberFormat="1" applyFont="1" applyFill="1" applyBorder="1" applyAlignment="1">
      <alignment horizontal="center"/>
    </xf>
    <xf numFmtId="164" fontId="2" fillId="0" borderId="2" xfId="0" applyNumberFormat="1" applyFont="1" applyFill="1" applyBorder="1" applyAlignment="1">
      <alignment horizontal="center" wrapText="1"/>
    </xf>
    <xf numFmtId="164" fontId="2" fillId="0" borderId="60" xfId="0" applyNumberFormat="1" applyFont="1" applyFill="1" applyBorder="1" applyAlignment="1">
      <alignment horizontal="center"/>
    </xf>
    <xf numFmtId="9" fontId="2" fillId="0" borderId="61" xfId="0" applyNumberFormat="1" applyFont="1" applyFill="1" applyBorder="1" applyAlignment="1">
      <alignment horizontal="center"/>
    </xf>
    <xf numFmtId="164" fontId="2" fillId="0" borderId="2" xfId="0" applyNumberFormat="1" applyFont="1" applyFill="1" applyBorder="1" applyAlignment="1">
      <alignment horizontal="center"/>
    </xf>
    <xf numFmtId="8" fontId="2" fillId="0" borderId="14" xfId="0" applyNumberFormat="1" applyFont="1" applyFill="1" applyBorder="1" applyAlignment="1">
      <alignment horizontal="center"/>
    </xf>
    <xf numFmtId="49" fontId="11" fillId="0" borderId="0" xfId="0" applyNumberFormat="1" applyFont="1" applyFill="1"/>
    <xf numFmtId="7" fontId="2" fillId="0" borderId="0" xfId="0" applyNumberFormat="1" applyFont="1" applyFill="1" applyAlignment="1">
      <alignment horizontal="center" vertical="center"/>
    </xf>
    <xf numFmtId="0" fontId="2" fillId="0" borderId="4" xfId="0" applyFont="1" applyFill="1" applyBorder="1" applyAlignment="1">
      <alignment horizontal="left"/>
    </xf>
    <xf numFmtId="0" fontId="4" fillId="4" borderId="57" xfId="0" applyFont="1" applyFill="1" applyBorder="1" applyAlignment="1">
      <alignment horizontal="center"/>
    </xf>
    <xf numFmtId="0" fontId="4" fillId="3" borderId="56" xfId="0" applyFont="1" applyFill="1" applyBorder="1" applyAlignment="1">
      <alignment horizontal="center"/>
    </xf>
    <xf numFmtId="14" fontId="2" fillId="0" borderId="20" xfId="0" applyNumberFormat="1" applyFont="1" applyFill="1" applyBorder="1" applyAlignment="1">
      <alignment horizontal="center"/>
    </xf>
    <xf numFmtId="15" fontId="2" fillId="0" borderId="31" xfId="0" applyNumberFormat="1" applyFont="1" applyFill="1" applyBorder="1" applyAlignment="1">
      <alignment horizontal="left"/>
    </xf>
    <xf numFmtId="0" fontId="2" fillId="0" borderId="62" xfId="0" applyFont="1" applyFill="1" applyBorder="1" applyAlignment="1">
      <alignment horizontal="center"/>
    </xf>
    <xf numFmtId="0" fontId="2" fillId="0" borderId="63" xfId="0" applyFont="1" applyFill="1" applyBorder="1" applyAlignment="1">
      <alignment horizontal="center"/>
    </xf>
    <xf numFmtId="0" fontId="4" fillId="0" borderId="25" xfId="0" applyFont="1" applyFill="1" applyBorder="1" applyAlignment="1">
      <alignment horizontal="center"/>
    </xf>
    <xf numFmtId="0" fontId="14" fillId="0" borderId="6" xfId="0" applyFont="1" applyFill="1" applyBorder="1" applyAlignment="1">
      <alignment horizontal="center"/>
    </xf>
    <xf numFmtId="0" fontId="4" fillId="0" borderId="29" xfId="0" applyFont="1" applyFill="1" applyBorder="1" applyAlignment="1">
      <alignment horizontal="center"/>
    </xf>
    <xf numFmtId="0" fontId="4" fillId="4" borderId="45" xfId="0" applyFont="1" applyFill="1" applyBorder="1" applyAlignment="1">
      <alignment horizontal="center"/>
    </xf>
    <xf numFmtId="0" fontId="4" fillId="9" borderId="45" xfId="0" applyFont="1" applyFill="1" applyBorder="1" applyAlignment="1">
      <alignment horizontal="center"/>
    </xf>
    <xf numFmtId="0" fontId="4" fillId="5" borderId="45" xfId="0" applyFont="1" applyFill="1" applyBorder="1" applyAlignment="1">
      <alignment horizontal="center"/>
    </xf>
    <xf numFmtId="0" fontId="4" fillId="8" borderId="45" xfId="0" applyFont="1" applyFill="1" applyBorder="1" applyAlignment="1">
      <alignment horizontal="center"/>
    </xf>
    <xf numFmtId="0" fontId="14" fillId="5" borderId="6" xfId="0" applyFont="1" applyFill="1" applyBorder="1" applyAlignment="1">
      <alignment horizontal="center"/>
    </xf>
    <xf numFmtId="0" fontId="4" fillId="5" borderId="6" xfId="0" applyFont="1" applyFill="1" applyBorder="1" applyAlignment="1">
      <alignment horizontal="center"/>
    </xf>
    <xf numFmtId="0" fontId="4" fillId="8" borderId="6" xfId="0" applyFont="1" applyFill="1" applyBorder="1" applyAlignment="1">
      <alignment horizontal="center"/>
    </xf>
    <xf numFmtId="0" fontId="4" fillId="9" borderId="6" xfId="0" applyFont="1" applyFill="1" applyBorder="1" applyAlignment="1">
      <alignment horizontal="center"/>
    </xf>
    <xf numFmtId="49" fontId="14" fillId="3" borderId="5" xfId="0" applyNumberFormat="1" applyFont="1" applyFill="1" applyBorder="1" applyAlignment="1">
      <alignment horizontal="center"/>
    </xf>
    <xf numFmtId="0" fontId="4" fillId="4" borderId="6" xfId="0" applyFont="1" applyFill="1" applyBorder="1" applyAlignment="1">
      <alignment horizontal="center"/>
    </xf>
    <xf numFmtId="164" fontId="3" fillId="0" borderId="0" xfId="0" applyNumberFormat="1" applyFont="1" applyFill="1" applyAlignment="1">
      <alignment horizontal="center"/>
    </xf>
    <xf numFmtId="9" fontId="2" fillId="0" borderId="0" xfId="0" applyNumberFormat="1" applyFont="1" applyFill="1" applyBorder="1" applyAlignment="1">
      <alignment horizontal="center"/>
    </xf>
    <xf numFmtId="0" fontId="14" fillId="9" borderId="8" xfId="0" applyFont="1" applyFill="1" applyBorder="1" applyAlignment="1">
      <alignment horizontal="center"/>
    </xf>
    <xf numFmtId="0" fontId="21" fillId="0" borderId="0" xfId="0" applyFont="1" applyAlignment="1">
      <alignment vertical="top" wrapText="1"/>
    </xf>
    <xf numFmtId="0" fontId="17" fillId="0" borderId="0" xfId="0" applyFont="1" applyAlignment="1">
      <alignment horizontal="center" vertical="top" wrapText="1"/>
    </xf>
    <xf numFmtId="0" fontId="16" fillId="0" borderId="0" xfId="0" applyFont="1" applyAlignment="1">
      <alignment horizontal="justify" vertical="top" wrapText="1"/>
    </xf>
    <xf numFmtId="0" fontId="16" fillId="0" borderId="0" xfId="0" applyNumberFormat="1" applyFont="1" applyAlignment="1">
      <alignment vertical="top" wrapText="1"/>
    </xf>
    <xf numFmtId="0" fontId="16" fillId="0" borderId="0" xfId="0" applyNumberFormat="1" applyFont="1" applyFill="1" applyBorder="1" applyAlignment="1">
      <alignment vertical="top" wrapText="1"/>
    </xf>
    <xf numFmtId="0" fontId="16" fillId="0" borderId="0" xfId="0" applyFont="1" applyFill="1" applyAlignment="1">
      <alignment vertical="top" wrapText="1"/>
    </xf>
    <xf numFmtId="0" fontId="16" fillId="0" borderId="0" xfId="0" applyFont="1" applyBorder="1" applyAlignment="1">
      <alignment vertical="top" wrapText="1"/>
    </xf>
    <xf numFmtId="0" fontId="22" fillId="0" borderId="0" xfId="0" applyFont="1" applyAlignment="1">
      <alignment vertical="top" wrapText="1"/>
    </xf>
    <xf numFmtId="49" fontId="4" fillId="3" borderId="3" xfId="0" applyNumberFormat="1" applyFont="1" applyFill="1" applyBorder="1" applyAlignment="1">
      <alignment horizontal="center"/>
    </xf>
    <xf numFmtId="0" fontId="14" fillId="5" borderId="8" xfId="0" applyFont="1" applyFill="1" applyBorder="1" applyAlignment="1">
      <alignment horizontal="center"/>
    </xf>
    <xf numFmtId="164" fontId="3" fillId="12" borderId="0" xfId="0" applyNumberFormat="1" applyFont="1" applyFill="1" applyAlignment="1">
      <alignment horizontal="center"/>
    </xf>
    <xf numFmtId="0" fontId="19" fillId="0" borderId="0" xfId="0" applyFont="1" applyAlignment="1">
      <alignment vertical="top"/>
    </xf>
    <xf numFmtId="0" fontId="14" fillId="8" borderId="8" xfId="0" applyFont="1" applyFill="1" applyBorder="1" applyAlignment="1">
      <alignment horizontal="center"/>
    </xf>
    <xf numFmtId="0" fontId="14" fillId="4" borderId="8" xfId="0" applyFont="1" applyFill="1" applyBorder="1" applyAlignment="1">
      <alignment horizontal="center"/>
    </xf>
    <xf numFmtId="0" fontId="4" fillId="9" borderId="8" xfId="0" applyFont="1" applyFill="1" applyBorder="1" applyAlignment="1">
      <alignment horizontal="center"/>
    </xf>
    <xf numFmtId="0" fontId="14" fillId="16" borderId="8" xfId="0" applyFont="1" applyFill="1" applyBorder="1" applyAlignment="1">
      <alignment horizontal="center"/>
    </xf>
    <xf numFmtId="0" fontId="4" fillId="16" borderId="8" xfId="0" applyFont="1" applyFill="1" applyBorder="1" applyAlignment="1">
      <alignment horizontal="center"/>
    </xf>
    <xf numFmtId="0" fontId="4" fillId="16" borderId="7" xfId="0" applyFont="1" applyFill="1" applyBorder="1" applyAlignment="1">
      <alignment horizontal="center"/>
    </xf>
    <xf numFmtId="0" fontId="3" fillId="0" borderId="0" xfId="0" applyFont="1" applyFill="1"/>
    <xf numFmtId="8" fontId="2" fillId="12" borderId="6" xfId="0" applyNumberFormat="1" applyFont="1" applyFill="1" applyBorder="1" applyAlignment="1">
      <alignment horizontal="center"/>
    </xf>
    <xf numFmtId="0" fontId="16" fillId="0" borderId="0" xfId="0" applyFont="1" applyAlignment="1">
      <alignment wrapText="1"/>
    </xf>
    <xf numFmtId="0" fontId="17" fillId="0" borderId="0" xfId="0" applyFont="1" applyAlignment="1">
      <alignment wrapText="1"/>
    </xf>
    <xf numFmtId="0" fontId="4" fillId="8" borderId="8" xfId="0" applyFont="1" applyFill="1" applyBorder="1" applyAlignment="1">
      <alignment horizontal="center"/>
    </xf>
    <xf numFmtId="9" fontId="2" fillId="0" borderId="1" xfId="0" applyNumberFormat="1" applyFont="1" applyFill="1" applyBorder="1" applyAlignment="1">
      <alignment horizontal="center"/>
    </xf>
    <xf numFmtId="8" fontId="2" fillId="12" borderId="39" xfId="0" applyNumberFormat="1" applyFont="1" applyFill="1" applyBorder="1" applyAlignment="1">
      <alignment horizontal="center"/>
    </xf>
    <xf numFmtId="8" fontId="2" fillId="0" borderId="16" xfId="0" applyNumberFormat="1" applyFont="1" applyFill="1" applyBorder="1" applyAlignment="1">
      <alignment horizontal="center"/>
    </xf>
    <xf numFmtId="8" fontId="4" fillId="0" borderId="7" xfId="0" applyNumberFormat="1" applyFont="1" applyFill="1" applyBorder="1" applyAlignment="1">
      <alignment horizontal="center"/>
    </xf>
    <xf numFmtId="0" fontId="14" fillId="10" borderId="8" xfId="0" applyFont="1" applyFill="1" applyBorder="1" applyAlignment="1">
      <alignment horizontal="center"/>
    </xf>
    <xf numFmtId="0" fontId="14" fillId="13" borderId="8" xfId="0" applyFont="1" applyFill="1" applyBorder="1" applyAlignment="1">
      <alignment horizontal="center"/>
    </xf>
    <xf numFmtId="0" fontId="14" fillId="11" borderId="8" xfId="0" applyFont="1" applyFill="1" applyBorder="1" applyAlignment="1">
      <alignment horizontal="center"/>
    </xf>
    <xf numFmtId="49" fontId="4" fillId="6" borderId="4" xfId="0" applyNumberFormat="1" applyFont="1" applyFill="1" applyBorder="1" applyAlignment="1">
      <alignment horizontal="center"/>
    </xf>
    <xf numFmtId="49" fontId="14" fillId="18" borderId="5" xfId="0" applyNumberFormat="1" applyFont="1" applyFill="1" applyBorder="1" applyAlignment="1">
      <alignment horizontal="center"/>
    </xf>
    <xf numFmtId="0" fontId="4" fillId="18" borderId="4" xfId="0" applyFont="1" applyFill="1" applyBorder="1" applyAlignment="1">
      <alignment horizontal="center"/>
    </xf>
    <xf numFmtId="164" fontId="5" fillId="12" borderId="55" xfId="0" applyNumberFormat="1" applyFont="1" applyFill="1" applyBorder="1" applyAlignment="1">
      <alignment horizontal="center" vertical="center" wrapText="1"/>
    </xf>
    <xf numFmtId="0" fontId="4" fillId="0" borderId="0" xfId="0" applyFont="1" applyFill="1" applyBorder="1" applyAlignment="1">
      <alignment horizontal="center" wrapText="1"/>
    </xf>
    <xf numFmtId="0" fontId="2" fillId="0" borderId="0" xfId="0" applyFont="1" applyFill="1" applyBorder="1" applyAlignment="1">
      <alignment horizontal="right"/>
    </xf>
    <xf numFmtId="164" fontId="2" fillId="0" borderId="0" xfId="0" applyNumberFormat="1" applyFont="1" applyFill="1" applyBorder="1" applyAlignment="1">
      <alignment horizontal="right"/>
    </xf>
    <xf numFmtId="49" fontId="2" fillId="0" borderId="11" xfId="0" applyNumberFormat="1" applyFont="1" applyFill="1" applyBorder="1" applyAlignment="1">
      <alignment horizontal="center" vertical="center" wrapText="1"/>
    </xf>
    <xf numFmtId="49" fontId="2" fillId="0" borderId="12" xfId="0" applyNumberFormat="1"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1" xfId="0" applyFont="1" applyFill="1" applyBorder="1" applyAlignment="1">
      <alignment horizontal="center" vertical="top" wrapText="1"/>
    </xf>
    <xf numFmtId="0" fontId="11" fillId="0" borderId="12" xfId="0" applyFont="1" applyFill="1" applyBorder="1" applyAlignment="1">
      <alignment horizontal="center" vertical="top" wrapText="1"/>
    </xf>
    <xf numFmtId="49" fontId="2" fillId="0" borderId="11" xfId="0" applyNumberFormat="1" applyFont="1" applyFill="1" applyBorder="1" applyAlignment="1">
      <alignment horizontal="center" vertical="center"/>
    </xf>
    <xf numFmtId="49" fontId="2" fillId="0" borderId="12" xfId="0" applyNumberFormat="1" applyFont="1" applyFill="1" applyBorder="1" applyAlignment="1">
      <alignment horizontal="center" vertical="center"/>
    </xf>
    <xf numFmtId="1" fontId="2" fillId="0" borderId="17" xfId="0" applyNumberFormat="1" applyFont="1" applyFill="1" applyBorder="1" applyAlignment="1">
      <alignment horizontal="center" vertical="center" wrapText="1"/>
    </xf>
    <xf numFmtId="1" fontId="2" fillId="0" borderId="18" xfId="0" applyNumberFormat="1" applyFont="1" applyFill="1" applyBorder="1" applyAlignment="1">
      <alignment horizontal="center" vertical="center" wrapText="1"/>
    </xf>
    <xf numFmtId="0" fontId="11" fillId="0" borderId="64" xfId="0" applyFont="1" applyFill="1" applyBorder="1" applyAlignment="1">
      <alignment horizontal="center" vertical="center" wrapText="1"/>
    </xf>
    <xf numFmtId="0" fontId="11" fillId="0" borderId="65" xfId="0" applyFont="1" applyFill="1" applyBorder="1" applyAlignment="1">
      <alignment horizontal="center" vertical="center" wrapText="1"/>
    </xf>
    <xf numFmtId="49" fontId="3" fillId="14" borderId="17" xfId="0" applyNumberFormat="1" applyFont="1" applyFill="1" applyBorder="1" applyAlignment="1">
      <alignment horizontal="center" vertical="center" wrapText="1"/>
    </xf>
    <xf numFmtId="49" fontId="3" fillId="14" borderId="18" xfId="0" applyNumberFormat="1"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43" fontId="2" fillId="0" borderId="17" xfId="0" applyNumberFormat="1" applyFont="1" applyBorder="1" applyAlignment="1">
      <alignment horizontal="center" vertical="center" wrapText="1"/>
    </xf>
    <xf numFmtId="43" fontId="2" fillId="0" borderId="18" xfId="0" applyNumberFormat="1" applyFont="1" applyBorder="1" applyAlignment="1">
      <alignment horizontal="center" vertical="center" wrapText="1"/>
    </xf>
    <xf numFmtId="0" fontId="2" fillId="0" borderId="11"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12" xfId="0" applyFont="1" applyFill="1" applyBorder="1" applyAlignment="1">
      <alignment horizontal="center" vertical="center"/>
    </xf>
    <xf numFmtId="0" fontId="2" fillId="6" borderId="38" xfId="0" applyFont="1" applyFill="1" applyBorder="1" applyAlignment="1">
      <alignment vertical="top" wrapText="1"/>
    </xf>
    <xf numFmtId="0" fontId="2" fillId="6" borderId="44" xfId="0" applyFont="1" applyFill="1" applyBorder="1" applyAlignment="1">
      <alignment vertical="top" wrapText="1"/>
    </xf>
    <xf numFmtId="0" fontId="2" fillId="6" borderId="43" xfId="0" applyFont="1" applyFill="1" applyBorder="1" applyAlignment="1">
      <alignment vertical="top" wrapText="1"/>
    </xf>
    <xf numFmtId="49" fontId="2" fillId="0" borderId="17" xfId="0" applyNumberFormat="1" applyFont="1" applyFill="1" applyBorder="1" applyAlignment="1">
      <alignment horizontal="center" vertical="center" wrapText="1"/>
    </xf>
    <xf numFmtId="49" fontId="2" fillId="0" borderId="18" xfId="0" applyNumberFormat="1" applyFont="1" applyFill="1" applyBorder="1" applyAlignment="1">
      <alignment horizontal="center" vertical="center" wrapText="1"/>
    </xf>
    <xf numFmtId="10" fontId="9" fillId="0" borderId="35" xfId="0" applyNumberFormat="1" applyFont="1" applyFill="1" applyBorder="1" applyAlignment="1">
      <alignment horizontal="center" wrapText="1"/>
    </xf>
  </cellXfs>
  <cellStyles count="3">
    <cellStyle name="Comma" xfId="1" builtinId="3"/>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javascript:phoenixHandler.handleMailTo('marcuschisholm@btinternet.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LR91"/>
  <sheetViews>
    <sheetView tabSelected="1" topLeftCell="A2" zoomScale="90" zoomScaleNormal="90" workbookViewId="0">
      <selection activeCell="CS84" sqref="CS84"/>
    </sheetView>
  </sheetViews>
  <sheetFormatPr defaultColWidth="8.81640625" defaultRowHeight="12" x14ac:dyDescent="0.3"/>
  <cols>
    <col min="1" max="1" width="5.7265625" style="1" customWidth="1"/>
    <col min="2" max="2" width="19.7265625" style="3" customWidth="1"/>
    <col min="3" max="3" width="8.7265625" style="51" customWidth="1"/>
    <col min="4" max="10" width="6.7265625" style="1" hidden="1" customWidth="1"/>
    <col min="11" max="11" width="6.7265625" style="140" hidden="1" customWidth="1"/>
    <col min="12" max="20" width="6.7265625" style="1" hidden="1" customWidth="1"/>
    <col min="21" max="21" width="6.7265625" style="77" hidden="1" customWidth="1"/>
    <col min="22" max="45" width="6.7265625" style="1" hidden="1" customWidth="1"/>
    <col min="46" max="55" width="6.26953125" style="1" hidden="1" customWidth="1"/>
    <col min="56" max="57" width="6.7265625" style="1" hidden="1" customWidth="1"/>
    <col min="58" max="65" width="6.26953125" style="1" hidden="1" customWidth="1"/>
    <col min="66" max="89" width="6.7265625" style="1" hidden="1" customWidth="1"/>
    <col min="90" max="90" width="6.7265625" style="4" hidden="1" customWidth="1"/>
    <col min="91" max="95" width="6.7265625" style="1" hidden="1" customWidth="1"/>
    <col min="96" max="105" width="6.7265625" style="1" customWidth="1"/>
    <col min="106" max="117" width="6.7265625" style="1" hidden="1" customWidth="1"/>
    <col min="118" max="120" width="6.7265625" style="1" customWidth="1"/>
    <col min="121" max="121" width="8.26953125" style="1" customWidth="1"/>
    <col min="122" max="122" width="6.7265625" style="1" customWidth="1"/>
    <col min="123" max="124" width="7.7265625" style="1" customWidth="1"/>
    <col min="125" max="125" width="8.81640625" style="1" customWidth="1"/>
    <col min="126" max="126" width="8.26953125" style="1" customWidth="1"/>
    <col min="127" max="128" width="6.7265625" style="1" customWidth="1"/>
    <col min="129" max="129" width="7.7265625" style="1" customWidth="1"/>
    <col min="130" max="130" width="6.7265625" style="19" customWidth="1"/>
    <col min="131" max="132" width="6.7265625" style="1" customWidth="1"/>
    <col min="133" max="16384" width="8.81640625" style="1"/>
  </cols>
  <sheetData>
    <row r="1" spans="2:330" x14ac:dyDescent="0.3">
      <c r="C1" s="207"/>
    </row>
    <row r="2" spans="2:330" ht="18.75" customHeight="1" x14ac:dyDescent="0.35">
      <c r="B2" s="205" t="s">
        <v>171</v>
      </c>
      <c r="C2" s="207"/>
      <c r="K2" s="1"/>
      <c r="U2" s="1"/>
      <c r="DN2" s="205"/>
      <c r="DR2" s="205"/>
      <c r="DS2" s="205"/>
      <c r="FA2" s="19"/>
      <c r="GE2" s="19"/>
      <c r="GH2" s="2"/>
      <c r="GK2" s="88"/>
      <c r="GN2" s="140"/>
      <c r="GO2" s="148"/>
      <c r="GU2" s="4"/>
      <c r="GV2" s="51"/>
      <c r="GW2" s="78"/>
      <c r="GX2" s="152"/>
      <c r="HB2" s="117"/>
      <c r="IM2" s="2" t="s">
        <v>29</v>
      </c>
      <c r="IS2" s="7"/>
      <c r="IZ2" s="19"/>
      <c r="JA2" s="19"/>
      <c r="JB2" s="19"/>
      <c r="JC2" s="4"/>
      <c r="JD2" s="4"/>
      <c r="JE2" s="59"/>
      <c r="JF2" s="58"/>
      <c r="JH2" s="4"/>
      <c r="JI2" s="84"/>
      <c r="JJ2" s="51"/>
      <c r="JK2" s="77"/>
      <c r="JL2" s="4"/>
      <c r="JX2" s="48"/>
      <c r="KC2" s="2" t="s">
        <v>29</v>
      </c>
      <c r="LE2" s="19"/>
      <c r="LM2" s="19"/>
    </row>
    <row r="3" spans="2:330" ht="16" thickBot="1" x14ac:dyDescent="0.4">
      <c r="B3" s="206" t="s">
        <v>31</v>
      </c>
      <c r="C3" s="208"/>
      <c r="K3" s="1"/>
      <c r="U3" s="1"/>
      <c r="DN3" s="206"/>
      <c r="GI3" s="49"/>
      <c r="GJ3" s="3"/>
      <c r="GK3" s="88"/>
      <c r="GN3" s="140"/>
      <c r="GO3" s="139"/>
      <c r="GU3" s="4"/>
      <c r="GV3" s="51"/>
      <c r="GW3" s="78"/>
      <c r="GX3" s="77"/>
      <c r="GZ3" s="19"/>
      <c r="HB3" s="117"/>
      <c r="IP3" s="49" t="s">
        <v>31</v>
      </c>
      <c r="IQ3" s="3"/>
      <c r="IU3" s="7"/>
      <c r="JG3" s="59"/>
      <c r="JH3" s="19"/>
      <c r="JI3" s="4"/>
      <c r="JJ3" s="4"/>
      <c r="JK3" s="85"/>
      <c r="JL3" s="62"/>
      <c r="JM3" s="77"/>
      <c r="JN3" s="4"/>
      <c r="JP3" s="4"/>
      <c r="JR3" s="4"/>
      <c r="KJ3" s="49" t="s">
        <v>31</v>
      </c>
      <c r="KK3" s="3"/>
      <c r="KY3" s="3"/>
      <c r="KZ3" s="2"/>
      <c r="LA3" s="3"/>
      <c r="LK3" s="19"/>
      <c r="LR3" s="19"/>
    </row>
    <row r="4" spans="2:330" ht="34.9" customHeight="1" thickBot="1" x14ac:dyDescent="0.35">
      <c r="B4" s="5"/>
      <c r="C4" s="387" t="s">
        <v>139</v>
      </c>
      <c r="D4" s="381" t="s">
        <v>170</v>
      </c>
      <c r="E4" s="382"/>
      <c r="F4" s="381" t="s">
        <v>206</v>
      </c>
      <c r="G4" s="382"/>
      <c r="H4" s="381" t="s">
        <v>245</v>
      </c>
      <c r="I4" s="382"/>
      <c r="J4" s="381" t="s">
        <v>272</v>
      </c>
      <c r="K4" s="382"/>
      <c r="L4" s="381" t="s">
        <v>278</v>
      </c>
      <c r="M4" s="382"/>
      <c r="N4" s="381" t="s">
        <v>300</v>
      </c>
      <c r="O4" s="382"/>
      <c r="P4" s="381" t="s">
        <v>353</v>
      </c>
      <c r="Q4" s="382"/>
      <c r="R4" s="381" t="s">
        <v>357</v>
      </c>
      <c r="S4" s="382"/>
      <c r="T4" s="381" t="s">
        <v>373</v>
      </c>
      <c r="U4" s="382"/>
      <c r="V4" s="381" t="s">
        <v>385</v>
      </c>
      <c r="W4" s="382"/>
      <c r="X4" s="381" t="s">
        <v>407</v>
      </c>
      <c r="Y4" s="382"/>
      <c r="Z4" s="381" t="s">
        <v>450</v>
      </c>
      <c r="AA4" s="382"/>
      <c r="AB4" s="381" t="s">
        <v>451</v>
      </c>
      <c r="AC4" s="382"/>
      <c r="AD4" s="381" t="s">
        <v>455</v>
      </c>
      <c r="AE4" s="382"/>
      <c r="AF4" s="381" t="s">
        <v>475</v>
      </c>
      <c r="AG4" s="382"/>
      <c r="AH4" s="381" t="s">
        <v>479</v>
      </c>
      <c r="AI4" s="382"/>
      <c r="AJ4" s="381" t="s">
        <v>522</v>
      </c>
      <c r="AK4" s="382"/>
      <c r="AL4" s="375" t="s">
        <v>524</v>
      </c>
      <c r="AM4" s="376"/>
      <c r="AN4" s="381" t="s">
        <v>525</v>
      </c>
      <c r="AO4" s="382"/>
      <c r="AP4" s="381" t="s">
        <v>527</v>
      </c>
      <c r="AQ4" s="382"/>
      <c r="AR4" s="375" t="s">
        <v>551</v>
      </c>
      <c r="AS4" s="376"/>
      <c r="AT4" s="375" t="s">
        <v>555</v>
      </c>
      <c r="AU4" s="376"/>
      <c r="AV4" s="375" t="s">
        <v>564</v>
      </c>
      <c r="AW4" s="376"/>
      <c r="AX4" s="375" t="s">
        <v>599</v>
      </c>
      <c r="AY4" s="376"/>
      <c r="AZ4" s="381" t="s">
        <v>604</v>
      </c>
      <c r="BA4" s="382"/>
      <c r="BB4" s="375" t="s">
        <v>624</v>
      </c>
      <c r="BC4" s="376"/>
      <c r="BD4" s="381" t="s">
        <v>627</v>
      </c>
      <c r="BE4" s="382"/>
      <c r="BF4" s="381" t="s">
        <v>660</v>
      </c>
      <c r="BG4" s="382"/>
      <c r="BH4" s="381" t="s">
        <v>679</v>
      </c>
      <c r="BI4" s="382"/>
      <c r="BJ4" s="381" t="s">
        <v>681</v>
      </c>
      <c r="BK4" s="382"/>
      <c r="BL4" s="381" t="s">
        <v>735</v>
      </c>
      <c r="BM4" s="382"/>
      <c r="BN4" s="381" t="s">
        <v>737</v>
      </c>
      <c r="BO4" s="382"/>
      <c r="BP4" s="381" t="s">
        <v>756</v>
      </c>
      <c r="BQ4" s="382"/>
      <c r="BR4" s="381" t="s">
        <v>784</v>
      </c>
      <c r="BS4" s="382"/>
      <c r="BT4" s="381" t="s">
        <v>797</v>
      </c>
      <c r="BU4" s="382"/>
      <c r="BV4" s="381" t="s">
        <v>922</v>
      </c>
      <c r="BW4" s="382"/>
      <c r="BX4" s="381" t="s">
        <v>924</v>
      </c>
      <c r="BY4" s="382"/>
      <c r="BZ4" s="375" t="s">
        <v>957</v>
      </c>
      <c r="CA4" s="376"/>
      <c r="CB4" s="375" t="s">
        <v>981</v>
      </c>
      <c r="CC4" s="376"/>
      <c r="CD4" s="375" t="s">
        <v>994</v>
      </c>
      <c r="CE4" s="376"/>
      <c r="CF4" s="375" t="s">
        <v>1007</v>
      </c>
      <c r="CG4" s="376"/>
      <c r="CH4" s="375" t="s">
        <v>1028</v>
      </c>
      <c r="CI4" s="376"/>
      <c r="CJ4" s="375" t="s">
        <v>1030</v>
      </c>
      <c r="CK4" s="376"/>
      <c r="CL4" s="375" t="s">
        <v>1071</v>
      </c>
      <c r="CM4" s="376"/>
      <c r="CN4" s="375" t="s">
        <v>1074</v>
      </c>
      <c r="CO4" s="376"/>
      <c r="CP4" s="375" t="s">
        <v>1098</v>
      </c>
      <c r="CQ4" s="376"/>
      <c r="CR4" s="381" t="s">
        <v>1166</v>
      </c>
      <c r="CS4" s="382"/>
      <c r="CT4" s="381" t="s">
        <v>1166</v>
      </c>
      <c r="CU4" s="382"/>
      <c r="CV4" s="381" t="s">
        <v>1170</v>
      </c>
      <c r="CW4" s="382"/>
      <c r="CX4" s="381" t="s">
        <v>757</v>
      </c>
      <c r="CY4" s="382"/>
      <c r="CZ4" s="381"/>
      <c r="DA4" s="382"/>
      <c r="DB4" s="381"/>
      <c r="DC4" s="382"/>
      <c r="DD4" s="381"/>
      <c r="DE4" s="382"/>
      <c r="DF4" s="381"/>
      <c r="DG4" s="382"/>
      <c r="DH4" s="381"/>
      <c r="DI4" s="382"/>
      <c r="DJ4" s="381"/>
      <c r="DK4" s="382"/>
      <c r="DL4" s="381"/>
      <c r="DM4" s="382"/>
      <c r="DN4" s="395" t="s">
        <v>204</v>
      </c>
      <c r="DO4" s="396"/>
      <c r="DP4" s="396"/>
      <c r="DQ4" s="397"/>
      <c r="DR4" s="389" t="s">
        <v>205</v>
      </c>
      <c r="DS4" s="390"/>
      <c r="DT4" s="383" t="s">
        <v>111</v>
      </c>
      <c r="DU4" s="391" t="s">
        <v>45</v>
      </c>
      <c r="DV4" s="393" t="s">
        <v>87</v>
      </c>
      <c r="DW4" s="389" t="s">
        <v>144</v>
      </c>
      <c r="DX4" s="390"/>
      <c r="DY4" s="383" t="s">
        <v>145</v>
      </c>
    </row>
    <row r="5" spans="2:330" ht="15" customHeight="1" thickBot="1" x14ac:dyDescent="0.35">
      <c r="B5" s="97" t="s">
        <v>4</v>
      </c>
      <c r="C5" s="388"/>
      <c r="D5" s="98"/>
      <c r="E5" s="50"/>
      <c r="F5" s="98"/>
      <c r="G5" s="50"/>
      <c r="H5" s="98"/>
      <c r="I5" s="50"/>
      <c r="J5" s="98"/>
      <c r="K5" s="50"/>
      <c r="L5" s="98"/>
      <c r="M5" s="50"/>
      <c r="N5" s="266"/>
      <c r="O5" s="271"/>
      <c r="P5" s="98"/>
      <c r="Q5" s="50"/>
      <c r="R5" s="98"/>
      <c r="S5" s="50"/>
      <c r="T5" s="98"/>
      <c r="U5" s="50"/>
      <c r="V5" s="98"/>
      <c r="W5" s="50"/>
      <c r="X5" s="98"/>
      <c r="Y5" s="50"/>
      <c r="Z5" s="98"/>
      <c r="AA5" s="50"/>
      <c r="AB5" s="98"/>
      <c r="AC5" s="50"/>
      <c r="AD5" s="98"/>
      <c r="AE5" s="50"/>
      <c r="AF5" s="98"/>
      <c r="AG5" s="50"/>
      <c r="AH5" s="98"/>
      <c r="AI5" s="50"/>
      <c r="AJ5" s="98"/>
      <c r="AK5" s="50"/>
      <c r="AL5" s="98"/>
      <c r="AM5" s="50"/>
      <c r="AN5" s="98"/>
      <c r="AO5" s="50"/>
      <c r="AP5" s="98"/>
      <c r="AQ5" s="50"/>
      <c r="AR5" s="98"/>
      <c r="AS5" s="50"/>
      <c r="AT5" s="99"/>
      <c r="AU5" s="50"/>
      <c r="AV5" s="98"/>
      <c r="AW5" s="50"/>
      <c r="AX5" s="99"/>
      <c r="AY5" s="50"/>
      <c r="AZ5" s="98"/>
      <c r="BA5" s="50"/>
      <c r="BB5" s="99"/>
      <c r="BC5" s="50"/>
      <c r="BD5" s="98"/>
      <c r="BE5" s="50"/>
      <c r="BF5" s="98"/>
      <c r="BG5" s="50"/>
      <c r="BH5" s="98"/>
      <c r="BI5" s="50"/>
      <c r="BJ5" s="320"/>
      <c r="BK5" s="321"/>
      <c r="BL5" s="98"/>
      <c r="BM5" s="50"/>
      <c r="BN5" s="98"/>
      <c r="BO5" s="50"/>
      <c r="BP5" s="98"/>
      <c r="BQ5" s="50"/>
      <c r="BR5" s="98"/>
      <c r="BS5" s="50"/>
      <c r="BT5" s="98"/>
      <c r="BU5" s="50"/>
      <c r="BV5" s="98"/>
      <c r="BW5" s="50"/>
      <c r="BX5" s="98"/>
      <c r="BY5" s="50"/>
      <c r="BZ5" s="98"/>
      <c r="CA5" s="50"/>
      <c r="CB5" s="98"/>
      <c r="CC5" s="50"/>
      <c r="CD5" s="98"/>
      <c r="CE5" s="50"/>
      <c r="CF5" s="98"/>
      <c r="CG5" s="50"/>
      <c r="CH5" s="98"/>
      <c r="CI5" s="50"/>
      <c r="CJ5" s="98"/>
      <c r="CK5" s="50"/>
      <c r="CL5" s="98"/>
      <c r="CM5" s="50"/>
      <c r="CN5" s="98"/>
      <c r="CO5" s="50"/>
      <c r="CP5" s="98"/>
      <c r="CQ5" s="50"/>
      <c r="CR5" s="98"/>
      <c r="CS5" s="50"/>
      <c r="CT5" s="98"/>
      <c r="CU5" s="50"/>
      <c r="CV5" s="98"/>
      <c r="CW5" s="50"/>
      <c r="CX5" s="98"/>
      <c r="CY5" s="50"/>
      <c r="CZ5" s="98"/>
      <c r="DA5" s="50"/>
      <c r="DB5" s="98"/>
      <c r="DC5" s="50"/>
      <c r="DD5" s="98"/>
      <c r="DE5" s="50"/>
      <c r="DF5" s="98"/>
      <c r="DG5" s="50"/>
      <c r="DH5" s="98"/>
      <c r="DI5" s="50"/>
      <c r="DJ5" s="98"/>
      <c r="DK5" s="50"/>
      <c r="DL5" s="98"/>
      <c r="DM5" s="50"/>
      <c r="DN5" s="99" t="s">
        <v>0</v>
      </c>
      <c r="DO5" s="100" t="s">
        <v>1</v>
      </c>
      <c r="DP5" s="100" t="s">
        <v>2</v>
      </c>
      <c r="DQ5" s="132" t="s">
        <v>3</v>
      </c>
      <c r="DR5" s="131" t="s">
        <v>28</v>
      </c>
      <c r="DS5" s="101" t="s">
        <v>27</v>
      </c>
      <c r="DT5" s="384"/>
      <c r="DU5" s="392"/>
      <c r="DV5" s="394"/>
      <c r="DW5" s="131" t="s">
        <v>28</v>
      </c>
      <c r="DX5" s="101" t="s">
        <v>27</v>
      </c>
      <c r="DY5" s="384"/>
    </row>
    <row r="6" spans="2:330" ht="12" customHeight="1" x14ac:dyDescent="0.3">
      <c r="B6" s="227"/>
      <c r="C6" s="52"/>
      <c r="D6" s="80"/>
      <c r="E6" s="81"/>
      <c r="F6" s="80"/>
      <c r="G6" s="81"/>
      <c r="H6" s="80"/>
      <c r="I6" s="81"/>
      <c r="J6" s="80"/>
      <c r="K6" s="81"/>
      <c r="L6" s="80"/>
      <c r="M6" s="81"/>
      <c r="N6" s="267"/>
      <c r="O6" s="26"/>
      <c r="P6" s="195"/>
      <c r="Q6" s="81"/>
      <c r="R6" s="80"/>
      <c r="S6" s="81"/>
      <c r="T6" s="80"/>
      <c r="U6" s="81"/>
      <c r="V6" s="80"/>
      <c r="W6" s="81"/>
      <c r="X6" s="80"/>
      <c r="Y6" s="81"/>
      <c r="Z6" s="80"/>
      <c r="AA6" s="81"/>
      <c r="AB6" s="80"/>
      <c r="AC6" s="81"/>
      <c r="AD6" s="80"/>
      <c r="AE6" s="81"/>
      <c r="AF6" s="80"/>
      <c r="AG6" s="81"/>
      <c r="AH6" s="80"/>
      <c r="AI6" s="81"/>
      <c r="AJ6" s="80"/>
      <c r="AK6" s="81"/>
      <c r="AL6" s="80"/>
      <c r="AM6" s="81"/>
      <c r="AN6" s="195"/>
      <c r="AO6" s="196"/>
      <c r="AP6" s="195"/>
      <c r="AQ6" s="196"/>
      <c r="AR6" s="195"/>
      <c r="AS6" s="196"/>
      <c r="AT6" s="195"/>
      <c r="AU6" s="196"/>
      <c r="AV6" s="195"/>
      <c r="AW6" s="196"/>
      <c r="AX6" s="195"/>
      <c r="AY6" s="196"/>
      <c r="AZ6" s="195"/>
      <c r="BA6" s="196"/>
      <c r="BB6" s="195"/>
      <c r="BC6" s="196"/>
      <c r="BD6" s="195"/>
      <c r="BE6" s="196"/>
      <c r="BF6" s="195"/>
      <c r="BG6" s="196"/>
      <c r="BH6" s="195"/>
      <c r="BI6" s="232"/>
      <c r="BJ6" s="195"/>
      <c r="BK6" s="322"/>
      <c r="BL6" s="234"/>
      <c r="BM6" s="196"/>
      <c r="BN6" s="195"/>
      <c r="BO6" s="232"/>
      <c r="BP6" s="195"/>
      <c r="BQ6" s="196"/>
      <c r="BR6" s="195"/>
      <c r="BS6" s="196"/>
      <c r="BT6" s="234"/>
      <c r="BU6" s="196"/>
      <c r="BV6" s="195"/>
      <c r="BW6" s="196"/>
      <c r="BX6" s="195"/>
      <c r="BY6" s="196"/>
      <c r="BZ6" s="195"/>
      <c r="CA6" s="196"/>
      <c r="CB6" s="195"/>
      <c r="CC6" s="196"/>
      <c r="CD6" s="195"/>
      <c r="CE6" s="196"/>
      <c r="CF6" s="195"/>
      <c r="CG6" s="196"/>
      <c r="CH6" s="195"/>
      <c r="CI6" s="196"/>
      <c r="CJ6" s="195"/>
      <c r="CK6" s="196"/>
      <c r="CL6" s="195"/>
      <c r="CM6" s="196"/>
      <c r="CN6" s="195"/>
      <c r="CO6" s="196"/>
      <c r="CP6" s="195"/>
      <c r="CQ6" s="196"/>
      <c r="CR6" s="195"/>
      <c r="CS6" s="196"/>
      <c r="CT6" s="195"/>
      <c r="CU6" s="196"/>
      <c r="CV6" s="195"/>
      <c r="CW6" s="196"/>
      <c r="CX6" s="195"/>
      <c r="CY6" s="196"/>
      <c r="CZ6" s="195"/>
      <c r="DA6" s="196"/>
      <c r="DB6" s="195"/>
      <c r="DC6" s="196"/>
      <c r="DD6" s="195"/>
      <c r="DE6" s="196"/>
      <c r="DF6" s="195"/>
      <c r="DG6" s="196"/>
      <c r="DH6" s="195"/>
      <c r="DI6" s="196"/>
      <c r="DJ6" s="195"/>
      <c r="DK6" s="196"/>
      <c r="DL6" s="195"/>
      <c r="DM6" s="196"/>
      <c r="DN6" s="30"/>
      <c r="DO6" s="25"/>
      <c r="DP6" s="133"/>
      <c r="DQ6" s="26"/>
      <c r="DR6" s="30"/>
      <c r="DS6" s="31"/>
      <c r="DT6" s="153"/>
      <c r="DU6" s="52"/>
      <c r="DV6" s="216"/>
      <c r="DW6" s="30"/>
      <c r="DX6" s="31"/>
      <c r="DY6" s="153"/>
    </row>
    <row r="7" spans="2:330" ht="12" hidden="1" customHeight="1" x14ac:dyDescent="0.3">
      <c r="B7" s="103" t="s">
        <v>157</v>
      </c>
      <c r="C7" s="53">
        <v>28</v>
      </c>
      <c r="D7" s="160" t="s">
        <v>142</v>
      </c>
      <c r="E7" s="158"/>
      <c r="F7" s="160" t="s">
        <v>142</v>
      </c>
      <c r="G7" s="158"/>
      <c r="H7" s="160" t="s">
        <v>142</v>
      </c>
      <c r="I7" s="158"/>
      <c r="J7" s="160" t="s">
        <v>142</v>
      </c>
      <c r="K7" s="158"/>
      <c r="L7" s="160" t="s">
        <v>142</v>
      </c>
      <c r="M7" s="265">
        <v>31</v>
      </c>
      <c r="N7" s="268" t="s">
        <v>240</v>
      </c>
      <c r="O7" s="179"/>
      <c r="P7" s="273" t="s">
        <v>240</v>
      </c>
      <c r="Q7" s="158"/>
      <c r="R7" s="273" t="s">
        <v>240</v>
      </c>
      <c r="S7" s="158"/>
      <c r="T7" s="160" t="s">
        <v>240</v>
      </c>
      <c r="U7" s="158"/>
      <c r="V7" s="160" t="s">
        <v>240</v>
      </c>
      <c r="W7" s="158"/>
      <c r="X7" s="160" t="s">
        <v>240</v>
      </c>
      <c r="Y7" s="158"/>
      <c r="Z7" s="160" t="s">
        <v>240</v>
      </c>
      <c r="AA7" s="158"/>
      <c r="AB7" s="160" t="s">
        <v>240</v>
      </c>
      <c r="AC7" s="158"/>
      <c r="AD7" s="160"/>
      <c r="AE7" s="158"/>
      <c r="AF7" s="160" t="s">
        <v>240</v>
      </c>
      <c r="AG7" s="158"/>
      <c r="AH7" s="160" t="s">
        <v>240</v>
      </c>
      <c r="AI7" s="158"/>
      <c r="AJ7" s="160" t="s">
        <v>240</v>
      </c>
      <c r="AK7" s="158"/>
      <c r="AL7" s="160" t="s">
        <v>240</v>
      </c>
      <c r="AM7" s="158"/>
      <c r="AN7" s="160" t="s">
        <v>240</v>
      </c>
      <c r="AO7" s="198"/>
      <c r="AP7" s="197" t="s">
        <v>240</v>
      </c>
      <c r="AQ7" s="198"/>
      <c r="AR7" s="197" t="s">
        <v>240</v>
      </c>
      <c r="AS7" s="198"/>
      <c r="AT7" s="197" t="s">
        <v>240</v>
      </c>
      <c r="AU7" s="198">
        <v>28</v>
      </c>
      <c r="AV7" s="197" t="s">
        <v>240</v>
      </c>
      <c r="AW7" s="198"/>
      <c r="AX7" s="197" t="s">
        <v>240</v>
      </c>
      <c r="AY7" s="198"/>
      <c r="AZ7" s="197" t="s">
        <v>240</v>
      </c>
      <c r="BA7" s="198">
        <v>23</v>
      </c>
      <c r="BB7" s="197" t="s">
        <v>240</v>
      </c>
      <c r="BC7" s="198"/>
      <c r="BD7" s="197" t="s">
        <v>240</v>
      </c>
      <c r="BE7" s="198"/>
      <c r="BF7" s="197" t="s">
        <v>240</v>
      </c>
      <c r="BG7" s="198"/>
      <c r="BH7" s="197" t="s">
        <v>240</v>
      </c>
      <c r="BI7" s="233"/>
      <c r="BJ7" s="197" t="s">
        <v>240</v>
      </c>
      <c r="BK7" s="329">
        <v>22</v>
      </c>
      <c r="BL7" s="333" t="s">
        <v>556</v>
      </c>
      <c r="BM7" s="198">
        <v>32</v>
      </c>
      <c r="BN7" s="197" t="s">
        <v>556</v>
      </c>
      <c r="BO7" s="233"/>
      <c r="BP7" s="197" t="s">
        <v>556</v>
      </c>
      <c r="BQ7" s="198">
        <v>27</v>
      </c>
      <c r="BR7" s="197" t="s">
        <v>556</v>
      </c>
      <c r="BS7" s="198"/>
      <c r="BT7" s="197" t="s">
        <v>556</v>
      </c>
      <c r="BU7" s="337">
        <v>34</v>
      </c>
      <c r="BV7" s="333" t="s">
        <v>273</v>
      </c>
      <c r="BW7" s="198">
        <v>29</v>
      </c>
      <c r="BX7" s="197" t="s">
        <v>273</v>
      </c>
      <c r="BY7" s="198"/>
      <c r="BZ7" s="197" t="s">
        <v>273</v>
      </c>
      <c r="CA7" s="198"/>
      <c r="CB7" s="197" t="s">
        <v>273</v>
      </c>
      <c r="CC7" s="198"/>
      <c r="CD7" s="197" t="s">
        <v>273</v>
      </c>
      <c r="CE7" s="198"/>
      <c r="CF7" s="197" t="s">
        <v>273</v>
      </c>
      <c r="CG7" s="198">
        <v>30</v>
      </c>
      <c r="CH7" s="197" t="s">
        <v>273</v>
      </c>
      <c r="CI7" s="198"/>
      <c r="CJ7" s="197" t="s">
        <v>273</v>
      </c>
      <c r="CK7" s="347">
        <v>26</v>
      </c>
      <c r="CL7" s="333" t="s">
        <v>477</v>
      </c>
      <c r="CM7" s="198"/>
      <c r="CN7" s="197" t="s">
        <v>477</v>
      </c>
      <c r="CO7" s="198"/>
      <c r="CP7" s="197" t="s">
        <v>477</v>
      </c>
      <c r="CQ7" s="198"/>
      <c r="CR7" s="197" t="s">
        <v>477</v>
      </c>
      <c r="CS7" s="350">
        <v>23</v>
      </c>
      <c r="CT7" s="369" t="s">
        <v>1169</v>
      </c>
      <c r="CU7" s="366">
        <v>52</v>
      </c>
      <c r="CV7" s="197" t="s">
        <v>477</v>
      </c>
      <c r="CW7" s="198"/>
      <c r="CX7" s="197" t="s">
        <v>477</v>
      </c>
      <c r="CY7" s="198"/>
      <c r="CZ7" s="197"/>
      <c r="DA7" s="198"/>
      <c r="DB7" s="197"/>
      <c r="DC7" s="198"/>
      <c r="DD7" s="197"/>
      <c r="DE7" s="198"/>
      <c r="DF7" s="197"/>
      <c r="DG7" s="198"/>
      <c r="DH7" s="197"/>
      <c r="DI7" s="198"/>
      <c r="DJ7" s="197"/>
      <c r="DK7" s="198"/>
      <c r="DL7" s="273"/>
      <c r="DM7" s="198"/>
      <c r="DN7" s="159">
        <f>COUNTA(E7,G7,I7,K7,M7,O7,Q7,S7,U7,W7,Y7,AA7,AC7,AE7,AG7,AI7,AK7,AM7,AO7,AQ7,AS7,AU7,AW7,AY7,BA7,BC7,BE7,BG7,BI7,BK7,BM7,BO7,BQ7,BS7,BU7,BW7, BY7,CA7,CC7,CE7,CG7,CI7,CK7,CM7,CO7,CQ7,CS7,CU7,CW7,CY7,DA7,DC7,DE7,DG7,DI7,DK7,DM7, )-1</f>
        <v>12</v>
      </c>
      <c r="DO7" s="181"/>
      <c r="DP7" s="181">
        <v>2</v>
      </c>
      <c r="DQ7" s="357">
        <v>2.5</v>
      </c>
      <c r="DR7" s="177"/>
      <c r="DS7" s="178"/>
      <c r="DT7" s="182">
        <f>SUM(E7,G7,I7,K7,M7,O7,Q7,S7,U7,W7,Y7,AA7,AC7,AE7,AG7,AI7,AK7,AM7,AO7,AQ7,AS7,AU7,AW7,AY7,BA7,BC7,BE7,BG7,BI7,BK7,BM7,BO7,BQ7,BS7,BU7,BW7,BY7,CA7,CC7,CE7,CG7,CI7,CK7,CM7,CO7,CQ7,,CS7,CU7,CW7,CY7,DA7,DC7,DE7,DG7,DI7,DK7,DM7,)/DN7</f>
        <v>29.75</v>
      </c>
      <c r="DU7" s="183">
        <f>(DQ7+DS7)/DN7</f>
        <v>0.20833333333333334</v>
      </c>
      <c r="DV7" s="210">
        <f>CX7-C7</f>
        <v>4</v>
      </c>
      <c r="DW7" s="177">
        <v>10</v>
      </c>
      <c r="DX7" s="178">
        <f>DW7*0.2</f>
        <v>2</v>
      </c>
      <c r="DY7" s="213">
        <f xml:space="preserve"> SUM(DX7/DN7)</f>
        <v>0.16666666666666666</v>
      </c>
    </row>
    <row r="8" spans="2:330" ht="12" hidden="1" customHeight="1" x14ac:dyDescent="0.3">
      <c r="B8" s="103" t="s">
        <v>155</v>
      </c>
      <c r="C8" s="53"/>
      <c r="D8" s="160"/>
      <c r="E8" s="158"/>
      <c r="F8" s="160"/>
      <c r="G8" s="158"/>
      <c r="H8" s="160"/>
      <c r="I8" s="158"/>
      <c r="J8" s="160"/>
      <c r="K8" s="158"/>
      <c r="L8" s="160"/>
      <c r="M8" s="158"/>
      <c r="N8" s="269"/>
      <c r="O8" s="179"/>
      <c r="P8" s="160"/>
      <c r="Q8" s="158"/>
      <c r="R8" s="160"/>
      <c r="S8" s="158"/>
      <c r="T8" s="160"/>
      <c r="U8" s="158"/>
      <c r="V8" s="160"/>
      <c r="W8" s="158"/>
      <c r="X8" s="160"/>
      <c r="Y8" s="158"/>
      <c r="Z8" s="160"/>
      <c r="AA8" s="158"/>
      <c r="AB8" s="160"/>
      <c r="AC8" s="158"/>
      <c r="AD8" s="160"/>
      <c r="AE8" s="158"/>
      <c r="AF8" s="160"/>
      <c r="AG8" s="158"/>
      <c r="AH8" s="160"/>
      <c r="AI8" s="158"/>
      <c r="AJ8" s="160"/>
      <c r="AK8" s="158"/>
      <c r="AL8" s="160"/>
      <c r="AM8" s="158"/>
      <c r="AN8" s="160"/>
      <c r="AO8" s="198"/>
      <c r="AP8" s="197"/>
      <c r="AQ8" s="198"/>
      <c r="AR8" s="197"/>
      <c r="AS8" s="198"/>
      <c r="AT8" s="197"/>
      <c r="AU8" s="198"/>
      <c r="AV8" s="197"/>
      <c r="AW8" s="198"/>
      <c r="AX8" s="197"/>
      <c r="AY8" s="198"/>
      <c r="AZ8" s="197"/>
      <c r="BA8" s="198"/>
      <c r="BB8" s="197"/>
      <c r="BC8" s="198"/>
      <c r="BD8" s="197"/>
      <c r="BE8" s="198"/>
      <c r="BF8" s="197"/>
      <c r="BG8" s="198"/>
      <c r="BH8" s="197"/>
      <c r="BI8" s="233"/>
      <c r="BJ8" s="197"/>
      <c r="BK8" s="323"/>
      <c r="BL8" s="197"/>
      <c r="BM8" s="198"/>
      <c r="BN8" s="197"/>
      <c r="BO8" s="233"/>
      <c r="BP8" s="197"/>
      <c r="BQ8" s="198"/>
      <c r="BR8" s="197"/>
      <c r="BS8" s="198"/>
      <c r="BT8" s="197"/>
      <c r="BU8" s="198"/>
      <c r="BV8" s="197"/>
      <c r="BW8" s="198"/>
      <c r="BX8" s="197"/>
      <c r="BY8" s="198"/>
      <c r="BZ8" s="197"/>
      <c r="CA8" s="198"/>
      <c r="CB8" s="197"/>
      <c r="CC8" s="198"/>
      <c r="CD8" s="197"/>
      <c r="CE8" s="198"/>
      <c r="CF8" s="197"/>
      <c r="CG8" s="198"/>
      <c r="CH8" s="197"/>
      <c r="CI8" s="198"/>
      <c r="CJ8" s="197"/>
      <c r="CK8" s="198"/>
      <c r="CL8" s="197"/>
      <c r="CM8" s="198"/>
      <c r="CN8" s="197"/>
      <c r="CO8" s="198"/>
      <c r="CP8" s="197"/>
      <c r="CQ8" s="198"/>
      <c r="CR8" s="197"/>
      <c r="CS8" s="198"/>
      <c r="CT8" s="197"/>
      <c r="CU8" s="198"/>
      <c r="CV8" s="197"/>
      <c r="CW8" s="198"/>
      <c r="CX8" s="197"/>
      <c r="CY8" s="198"/>
      <c r="CZ8" s="197"/>
      <c r="DA8" s="198"/>
      <c r="DB8" s="197"/>
      <c r="DC8" s="198"/>
      <c r="DD8" s="197"/>
      <c r="DE8" s="198"/>
      <c r="DF8" s="197"/>
      <c r="DG8" s="198"/>
      <c r="DH8" s="197"/>
      <c r="DI8" s="198"/>
      <c r="DJ8" s="197"/>
      <c r="DK8" s="198"/>
      <c r="DL8" s="160"/>
      <c r="DM8" s="198"/>
      <c r="DN8" s="177"/>
      <c r="DO8" s="181"/>
      <c r="DP8" s="181"/>
      <c r="DQ8" s="179"/>
      <c r="DR8" s="177"/>
      <c r="DS8" s="178"/>
      <c r="DT8" s="182"/>
      <c r="DU8" s="184"/>
      <c r="DV8" s="210"/>
      <c r="DW8" s="177"/>
      <c r="DX8" s="178"/>
      <c r="DY8" s="213"/>
    </row>
    <row r="9" spans="2:330" ht="12" customHeight="1" x14ac:dyDescent="0.3">
      <c r="B9" s="243" t="s">
        <v>77</v>
      </c>
      <c r="C9" s="53">
        <v>13</v>
      </c>
      <c r="D9" s="82" t="s">
        <v>143</v>
      </c>
      <c r="E9" s="249">
        <v>49</v>
      </c>
      <c r="F9" s="82" t="s">
        <v>143</v>
      </c>
      <c r="G9" s="253">
        <v>24</v>
      </c>
      <c r="H9" s="254" t="s">
        <v>207</v>
      </c>
      <c r="I9" s="256">
        <v>46</v>
      </c>
      <c r="J9" s="82" t="s">
        <v>211</v>
      </c>
      <c r="K9" s="12"/>
      <c r="L9" s="82" t="s">
        <v>211</v>
      </c>
      <c r="M9" s="12"/>
      <c r="N9" s="260" t="s">
        <v>211</v>
      </c>
      <c r="O9" s="248">
        <v>46</v>
      </c>
      <c r="P9" s="254" t="s">
        <v>242</v>
      </c>
      <c r="Q9" s="253">
        <v>45</v>
      </c>
      <c r="R9" s="254" t="s">
        <v>211</v>
      </c>
      <c r="S9" s="253">
        <v>44</v>
      </c>
      <c r="T9" s="254" t="s">
        <v>143</v>
      </c>
      <c r="U9" s="12"/>
      <c r="V9" s="82" t="s">
        <v>143</v>
      </c>
      <c r="W9" s="12">
        <v>39</v>
      </c>
      <c r="X9" s="82" t="s">
        <v>143</v>
      </c>
      <c r="Y9" s="12"/>
      <c r="Z9" s="82" t="s">
        <v>143</v>
      </c>
      <c r="AA9" s="12" t="s">
        <v>151</v>
      </c>
      <c r="AB9" s="82" t="s">
        <v>143</v>
      </c>
      <c r="AC9" s="249">
        <v>36</v>
      </c>
      <c r="AD9" s="82" t="s">
        <v>143</v>
      </c>
      <c r="AE9" s="249">
        <v>31</v>
      </c>
      <c r="AF9" s="82" t="s">
        <v>143</v>
      </c>
      <c r="AG9" s="264">
        <v>38</v>
      </c>
      <c r="AH9" s="254" t="s">
        <v>211</v>
      </c>
      <c r="AI9" s="12">
        <v>31</v>
      </c>
      <c r="AJ9" s="82" t="s">
        <v>211</v>
      </c>
      <c r="AK9" s="253">
        <v>38</v>
      </c>
      <c r="AL9" s="254" t="s">
        <v>143</v>
      </c>
      <c r="AM9" s="12"/>
      <c r="AN9" s="254" t="s">
        <v>143</v>
      </c>
      <c r="AO9" s="294">
        <v>37</v>
      </c>
      <c r="AP9" s="297" t="s">
        <v>211</v>
      </c>
      <c r="AQ9" s="302">
        <v>39</v>
      </c>
      <c r="AR9" s="199" t="s">
        <v>211</v>
      </c>
      <c r="AS9" s="200">
        <v>38</v>
      </c>
      <c r="AT9" s="199" t="s">
        <v>211</v>
      </c>
      <c r="AU9" s="200">
        <v>35</v>
      </c>
      <c r="AV9" s="82" t="s">
        <v>211</v>
      </c>
      <c r="AW9" s="12">
        <v>31</v>
      </c>
      <c r="AX9" s="82" t="s">
        <v>211</v>
      </c>
      <c r="AY9" s="12">
        <v>33</v>
      </c>
      <c r="AZ9" s="82" t="s">
        <v>211</v>
      </c>
      <c r="BA9" s="293">
        <v>38</v>
      </c>
      <c r="BB9" s="254" t="s">
        <v>309</v>
      </c>
      <c r="BC9" s="200">
        <v>27</v>
      </c>
      <c r="BD9" s="199" t="s">
        <v>309</v>
      </c>
      <c r="BE9" s="294">
        <v>36</v>
      </c>
      <c r="BF9" s="297" t="s">
        <v>308</v>
      </c>
      <c r="BG9" s="200">
        <v>26</v>
      </c>
      <c r="BH9" s="199" t="s">
        <v>308</v>
      </c>
      <c r="BI9" s="228"/>
      <c r="BJ9" s="199" t="s">
        <v>308</v>
      </c>
      <c r="BK9" s="237">
        <v>30</v>
      </c>
      <c r="BL9" s="199" t="s">
        <v>308</v>
      </c>
      <c r="BM9" s="200">
        <v>33</v>
      </c>
      <c r="BN9" s="199" t="s">
        <v>308</v>
      </c>
      <c r="BO9" s="228">
        <v>34</v>
      </c>
      <c r="BP9" s="199" t="s">
        <v>308</v>
      </c>
      <c r="BQ9" s="295">
        <v>19</v>
      </c>
      <c r="BR9" s="297" t="s">
        <v>242</v>
      </c>
      <c r="BS9" s="200"/>
      <c r="BT9" s="199" t="s">
        <v>242</v>
      </c>
      <c r="BU9" s="294">
        <v>34</v>
      </c>
      <c r="BV9" s="297" t="s">
        <v>309</v>
      </c>
      <c r="BW9" s="337">
        <v>35</v>
      </c>
      <c r="BX9" s="346" t="s">
        <v>308</v>
      </c>
      <c r="BY9" s="337">
        <v>31</v>
      </c>
      <c r="BZ9" s="346" t="s">
        <v>925</v>
      </c>
      <c r="CA9" s="350">
        <v>27</v>
      </c>
      <c r="CB9" s="346" t="s">
        <v>308</v>
      </c>
      <c r="CC9" s="347">
        <v>29</v>
      </c>
      <c r="CD9" s="346" t="s">
        <v>242</v>
      </c>
      <c r="CE9" s="198">
        <v>34</v>
      </c>
      <c r="CF9" s="230" t="s">
        <v>242</v>
      </c>
      <c r="CG9" s="353">
        <v>30</v>
      </c>
      <c r="CH9" s="230" t="s">
        <v>242</v>
      </c>
      <c r="CI9" s="198">
        <v>25</v>
      </c>
      <c r="CJ9" s="230" t="s">
        <v>242</v>
      </c>
      <c r="CK9" s="198"/>
      <c r="CL9" s="230" t="s">
        <v>242</v>
      </c>
      <c r="CM9" s="198">
        <v>35</v>
      </c>
      <c r="CN9" s="230" t="s">
        <v>242</v>
      </c>
      <c r="CO9" s="198">
        <v>38</v>
      </c>
      <c r="CP9" s="230" t="s">
        <v>242</v>
      </c>
      <c r="CQ9" s="198">
        <v>37</v>
      </c>
      <c r="CR9" s="230" t="s">
        <v>242</v>
      </c>
      <c r="CS9" s="198">
        <v>25</v>
      </c>
      <c r="CT9" s="368" t="s">
        <v>1169</v>
      </c>
      <c r="CU9" s="366">
        <v>52</v>
      </c>
      <c r="CV9" s="230" t="s">
        <v>242</v>
      </c>
      <c r="CW9" s="347">
        <v>31</v>
      </c>
      <c r="CX9" s="346" t="s">
        <v>143</v>
      </c>
      <c r="CY9" s="198"/>
      <c r="CZ9" s="199"/>
      <c r="DA9" s="198"/>
      <c r="DB9" s="199"/>
      <c r="DC9" s="198"/>
      <c r="DD9" s="199"/>
      <c r="DE9" s="198"/>
      <c r="DF9" s="199"/>
      <c r="DG9" s="198"/>
      <c r="DH9" s="199"/>
      <c r="DI9" s="198"/>
      <c r="DJ9" s="199"/>
      <c r="DK9" s="198"/>
      <c r="DL9" s="82"/>
      <c r="DM9" s="198"/>
      <c r="DN9" s="159">
        <f>COUNTA(E9,G9,I9,K9,M9,O9,Q9,S9,U9,W9,Y9,AA9,AC9,AE9,AG9,AI9,AK9,AM9,AO9,AQ9,AS9,AU9,AW9,AY9,BA9,BC9,BE9,BG9,BI9,BK9,BM9,BO9,BQ9,BS9,BU9,BW9, BY9,CA9,CC9,CE9,CG9,CI9,CK9,CM9,CO9,CQ9,CS9,CU9,CW9,CY9,DA9,DC9,DE9,DG9,DI9,DK9,DM9, )-1</f>
        <v>41</v>
      </c>
      <c r="DO9" s="9">
        <v>3</v>
      </c>
      <c r="DP9" s="9">
        <v>9</v>
      </c>
      <c r="DQ9" s="27">
        <v>35.5</v>
      </c>
      <c r="DR9" s="32">
        <v>2.5</v>
      </c>
      <c r="DS9" s="33">
        <v>4.8</v>
      </c>
      <c r="DT9" s="182">
        <f>SUM(E9,G9,I9,M9,O9,Q9,S9,U9,W9,Y9,AA9,AC9,AE9,AG9,AI9,AK9,AM9,AO9,AQ9,AS9,AU9,AW9,AY9,BA9,BC9,BE9,BG9,BI9,BK9,BM9,BO9,BQ9,BS9,BU9,BW9,BY9,CA9,CC9,CE9,CG9,CI9,CK9,CO9,CQ9,,CS9,CU9,CW9,CY9,DA9,DC9,DE9,DI9,DK9,DM9,)/DN9</f>
        <v>32.951219512195124</v>
      </c>
      <c r="DU9" s="183">
        <f>(DQ9+DS9)/DN9</f>
        <v>0.98292682926829267</v>
      </c>
      <c r="DV9" s="210">
        <f t="shared" ref="DV9" si="0">CX9-C9</f>
        <v>0</v>
      </c>
      <c r="DW9" s="32">
        <v>14</v>
      </c>
      <c r="DX9" s="178">
        <f>DW9*0.2</f>
        <v>2.8000000000000003</v>
      </c>
      <c r="DY9" s="213">
        <f xml:space="preserve"> SUM(DX9/DN9)</f>
        <v>6.8292682926829273E-2</v>
      </c>
    </row>
    <row r="10" spans="2:330" ht="12" customHeight="1" x14ac:dyDescent="0.3">
      <c r="B10" s="244" t="s">
        <v>127</v>
      </c>
      <c r="C10" s="180"/>
      <c r="D10" s="82"/>
      <c r="E10" s="12"/>
      <c r="F10" s="82"/>
      <c r="G10" s="12"/>
      <c r="H10" s="82"/>
      <c r="I10" s="12"/>
      <c r="J10" s="82"/>
      <c r="K10" s="12"/>
      <c r="L10" s="82"/>
      <c r="M10" s="12"/>
      <c r="N10" s="260"/>
      <c r="O10" s="10"/>
      <c r="P10" s="82"/>
      <c r="Q10" s="12"/>
      <c r="R10" s="82"/>
      <c r="S10" s="12"/>
      <c r="T10" s="82"/>
      <c r="U10" s="12"/>
      <c r="V10" s="82"/>
      <c r="W10" s="12"/>
      <c r="X10" s="82"/>
      <c r="Y10" s="12"/>
      <c r="Z10" s="82"/>
      <c r="AA10" s="12"/>
      <c r="AB10" s="82"/>
      <c r="AC10" s="12"/>
      <c r="AD10" s="82"/>
      <c r="AE10" s="12"/>
      <c r="AF10" s="82"/>
      <c r="AG10" s="12"/>
      <c r="AH10" s="82"/>
      <c r="AI10" s="12"/>
      <c r="AJ10" s="82"/>
      <c r="AK10" s="12"/>
      <c r="AL10" s="82"/>
      <c r="AM10" s="12"/>
      <c r="AN10" s="82"/>
      <c r="AO10" s="200"/>
      <c r="AP10" s="199"/>
      <c r="AQ10" s="200"/>
      <c r="AR10" s="199"/>
      <c r="AS10" s="200"/>
      <c r="AT10" s="199"/>
      <c r="AU10" s="200"/>
      <c r="AV10" s="82"/>
      <c r="AW10" s="12"/>
      <c r="AX10" s="82"/>
      <c r="AY10" s="12"/>
      <c r="AZ10" s="82"/>
      <c r="BA10" s="200"/>
      <c r="BB10" s="82"/>
      <c r="BC10" s="200"/>
      <c r="BD10" s="199"/>
      <c r="BE10" s="200"/>
      <c r="BF10" s="199"/>
      <c r="BG10" s="200"/>
      <c r="BH10" s="199"/>
      <c r="BI10" s="228"/>
      <c r="BJ10" s="199"/>
      <c r="BK10" s="237"/>
      <c r="BL10" s="199"/>
      <c r="BM10" s="200"/>
      <c r="BN10" s="199"/>
      <c r="BO10" s="228"/>
      <c r="BP10" s="199"/>
      <c r="BQ10" s="200"/>
      <c r="BR10" s="199"/>
      <c r="BS10" s="200"/>
      <c r="BT10" s="199"/>
      <c r="BU10" s="200"/>
      <c r="BV10" s="199"/>
      <c r="BW10" s="200"/>
      <c r="BX10" s="230"/>
      <c r="BY10" s="200"/>
      <c r="BZ10" s="230"/>
      <c r="CA10" s="200"/>
      <c r="CB10" s="230"/>
      <c r="CC10" s="200"/>
      <c r="CD10" s="230"/>
      <c r="CE10" s="200"/>
      <c r="CF10" s="230"/>
      <c r="CG10" s="200"/>
      <c r="CH10" s="230"/>
      <c r="CI10" s="200"/>
      <c r="CJ10" s="230"/>
      <c r="CK10" s="200"/>
      <c r="CL10" s="230"/>
      <c r="CM10" s="200"/>
      <c r="CN10" s="230"/>
      <c r="CO10" s="200"/>
      <c r="CP10" s="230"/>
      <c r="CQ10" s="200"/>
      <c r="CR10" s="230"/>
      <c r="CS10" s="200"/>
      <c r="CT10" s="199"/>
      <c r="CU10" s="200"/>
      <c r="CV10" s="230"/>
      <c r="CW10" s="200"/>
      <c r="CX10" s="230"/>
      <c r="CY10" s="200"/>
      <c r="CZ10" s="199"/>
      <c r="DA10" s="200"/>
      <c r="DB10" s="199"/>
      <c r="DC10" s="200"/>
      <c r="DD10" s="199"/>
      <c r="DE10" s="200"/>
      <c r="DF10" s="199"/>
      <c r="DG10" s="200"/>
      <c r="DH10" s="199"/>
      <c r="DI10" s="200"/>
      <c r="DJ10" s="199"/>
      <c r="DK10" s="200"/>
      <c r="DL10" s="82"/>
      <c r="DM10" s="200"/>
      <c r="DN10" s="177"/>
      <c r="DO10" s="13"/>
      <c r="DP10" s="9"/>
      <c r="DQ10" s="27"/>
      <c r="DR10" s="177"/>
      <c r="DS10" s="178"/>
      <c r="DT10" s="29"/>
      <c r="DU10" s="53"/>
      <c r="DV10" s="210"/>
      <c r="DW10" s="177"/>
      <c r="DX10" s="178"/>
      <c r="DY10" s="214"/>
    </row>
    <row r="11" spans="2:330" ht="12" hidden="1" customHeight="1" x14ac:dyDescent="0.3">
      <c r="B11" s="103" t="s">
        <v>302</v>
      </c>
      <c r="C11" s="53">
        <v>9</v>
      </c>
      <c r="D11" s="32">
        <v>9</v>
      </c>
      <c r="E11" s="10"/>
      <c r="F11" s="32">
        <v>9</v>
      </c>
      <c r="G11" s="10"/>
      <c r="H11" s="32">
        <v>9</v>
      </c>
      <c r="I11" s="10"/>
      <c r="J11" s="32">
        <v>9</v>
      </c>
      <c r="K11" s="10"/>
      <c r="L11" s="32">
        <v>9</v>
      </c>
      <c r="M11" s="10"/>
      <c r="N11" s="260" t="s">
        <v>308</v>
      </c>
      <c r="O11" s="10"/>
      <c r="P11" s="82" t="s">
        <v>308</v>
      </c>
      <c r="Q11" s="12"/>
      <c r="R11" s="82" t="s">
        <v>308</v>
      </c>
      <c r="S11" s="10"/>
      <c r="T11" s="82" t="s">
        <v>308</v>
      </c>
      <c r="U11" s="10"/>
      <c r="V11" s="82" t="s">
        <v>308</v>
      </c>
      <c r="W11" s="12"/>
      <c r="X11" s="82" t="s">
        <v>308</v>
      </c>
      <c r="Y11" s="12"/>
      <c r="Z11" s="82" t="s">
        <v>308</v>
      </c>
      <c r="AA11" s="12"/>
      <c r="AB11" s="82" t="s">
        <v>308</v>
      </c>
      <c r="AC11" s="12"/>
      <c r="AD11" s="82"/>
      <c r="AE11" s="12"/>
      <c r="AF11" s="82" t="s">
        <v>308</v>
      </c>
      <c r="AG11" s="12"/>
      <c r="AH11" s="82" t="s">
        <v>308</v>
      </c>
      <c r="AI11" s="12"/>
      <c r="AJ11" s="82" t="s">
        <v>308</v>
      </c>
      <c r="AK11" s="12"/>
      <c r="AL11" s="82" t="s">
        <v>308</v>
      </c>
      <c r="AM11" s="12"/>
      <c r="AN11" s="82" t="s">
        <v>308</v>
      </c>
      <c r="AO11" s="200"/>
      <c r="AP11" s="199" t="s">
        <v>308</v>
      </c>
      <c r="AQ11" s="200"/>
      <c r="AR11" s="199" t="s">
        <v>308</v>
      </c>
      <c r="AS11" s="200"/>
      <c r="AT11" s="199" t="s">
        <v>308</v>
      </c>
      <c r="AU11" s="200"/>
      <c r="AV11" s="82" t="s">
        <v>308</v>
      </c>
      <c r="AW11" s="12"/>
      <c r="AX11" s="82" t="s">
        <v>308</v>
      </c>
      <c r="AY11" s="12"/>
      <c r="AZ11" s="82" t="s">
        <v>308</v>
      </c>
      <c r="BA11" s="200"/>
      <c r="BB11" s="82" t="s">
        <v>308</v>
      </c>
      <c r="BC11" s="200"/>
      <c r="BD11" s="82" t="s">
        <v>308</v>
      </c>
      <c r="BE11" s="200"/>
      <c r="BF11" s="82" t="s">
        <v>308</v>
      </c>
      <c r="BG11" s="200"/>
      <c r="BH11" s="82" t="s">
        <v>308</v>
      </c>
      <c r="BI11" s="228"/>
      <c r="BJ11" s="82" t="s">
        <v>308</v>
      </c>
      <c r="BK11" s="237"/>
      <c r="BL11" s="82" t="s">
        <v>308</v>
      </c>
      <c r="BM11" s="200"/>
      <c r="BN11" s="82" t="s">
        <v>308</v>
      </c>
      <c r="BO11" s="228"/>
      <c r="BP11" s="82" t="s">
        <v>308</v>
      </c>
      <c r="BQ11" s="200"/>
      <c r="BR11" s="82" t="s">
        <v>308</v>
      </c>
      <c r="BS11" s="200"/>
      <c r="BT11" s="82" t="s">
        <v>308</v>
      </c>
      <c r="BU11" s="200"/>
      <c r="BV11" s="82" t="s">
        <v>308</v>
      </c>
      <c r="BW11" s="198"/>
      <c r="BX11" s="82" t="s">
        <v>308</v>
      </c>
      <c r="BY11" s="198"/>
      <c r="BZ11" s="82" t="s">
        <v>308</v>
      </c>
      <c r="CA11" s="198"/>
      <c r="CB11" s="82" t="s">
        <v>308</v>
      </c>
      <c r="CC11" s="198"/>
      <c r="CD11" s="82" t="s">
        <v>308</v>
      </c>
      <c r="CE11" s="198"/>
      <c r="CF11" s="82" t="s">
        <v>308</v>
      </c>
      <c r="CG11" s="198"/>
      <c r="CH11" s="82" t="s">
        <v>308</v>
      </c>
      <c r="CI11" s="198"/>
      <c r="CJ11" s="82" t="s">
        <v>308</v>
      </c>
      <c r="CK11" s="198"/>
      <c r="CL11" s="82" t="s">
        <v>308</v>
      </c>
      <c r="CM11" s="198"/>
      <c r="CN11" s="82" t="s">
        <v>308</v>
      </c>
      <c r="CO11" s="198"/>
      <c r="CP11" s="82" t="s">
        <v>308</v>
      </c>
      <c r="CQ11" s="198"/>
      <c r="CR11" s="82" t="s">
        <v>308</v>
      </c>
      <c r="CS11" s="198"/>
      <c r="CT11" s="199"/>
      <c r="CU11" s="198"/>
      <c r="CV11" s="82" t="s">
        <v>308</v>
      </c>
      <c r="CW11" s="198"/>
      <c r="CX11" s="82" t="s">
        <v>308</v>
      </c>
      <c r="CY11" s="198"/>
      <c r="CZ11" s="199"/>
      <c r="DA11" s="198"/>
      <c r="DB11" s="199"/>
      <c r="DC11" s="198"/>
      <c r="DD11" s="199"/>
      <c r="DE11" s="198"/>
      <c r="DF11" s="199"/>
      <c r="DG11" s="198"/>
      <c r="DH11" s="199"/>
      <c r="DI11" s="198"/>
      <c r="DJ11" s="199"/>
      <c r="DK11" s="198"/>
      <c r="DL11" s="82"/>
      <c r="DM11" s="198"/>
      <c r="DN11" s="159">
        <f>COUNTA(E11,G11,I11,K11,M11,O11,Q11,S11,U11,W11,Y11,AA11,AC11,AE11,AG11,AI11,AK11,AM11,AO11,AQ11,AS11,AU11,AW11,AY11,BA11,BC11,BE11,BG11,BI11,BK11,BM11,BO11,BQ11,BS11,BU11,BW11, BY11,CA11,CC11,CE11,CG11,CI11,CK11,CM11,CO11,CQ11,CS11,CU11,CW11,CY11,DA11,DC11,DE11,DG11,DI11,DK11,DM11, )-1</f>
        <v>0</v>
      </c>
      <c r="DO11" s="9"/>
      <c r="DP11" s="9"/>
      <c r="DQ11" s="240"/>
      <c r="DR11" s="32"/>
      <c r="DS11" s="33"/>
      <c r="DT11" s="182" t="e">
        <f>SUM(E11,G11,I11,M11,O11,Q11,S11,U11,W11,Y11,AA11,AC11,AE11,AG11,AI11,AK11,AM11,AO11,AQ11,AS11,AU11,AW11,AY11,BA11,BC11,BE11,BG11,BI11,BK11,BM11,BO11,BQ11,BS11,BU11,BW11,BY11,CA11,CC11,CE11,CG11,CI11,CK11,CO11,CQ11,,CS11,CU11,CW11,CY11,DA11,DC11,DE11,DI11,DK11,DM11,)/DN11</f>
        <v>#DIV/0!</v>
      </c>
      <c r="DU11" s="183" t="e">
        <f>(DQ11+DS11)/DN11</f>
        <v>#DIV/0!</v>
      </c>
      <c r="DV11" s="210">
        <f t="shared" ref="DV11" si="1">CX11-C11</f>
        <v>0</v>
      </c>
      <c r="DW11" s="32"/>
      <c r="DX11" s="178">
        <f>DW11*0.2</f>
        <v>0</v>
      </c>
      <c r="DY11" s="213" t="e">
        <f xml:space="preserve"> SUM(DX11/DN11)</f>
        <v>#DIV/0!</v>
      </c>
    </row>
    <row r="12" spans="2:330" ht="12" hidden="1" customHeight="1" x14ac:dyDescent="0.3">
      <c r="B12" s="103" t="s">
        <v>303</v>
      </c>
      <c r="C12" s="53"/>
      <c r="D12" s="32"/>
      <c r="E12" s="10"/>
      <c r="F12" s="32"/>
      <c r="G12" s="10"/>
      <c r="H12" s="32"/>
      <c r="I12" s="10"/>
      <c r="J12" s="32"/>
      <c r="K12" s="10"/>
      <c r="L12" s="32"/>
      <c r="M12" s="10"/>
      <c r="N12" s="260"/>
      <c r="O12" s="10"/>
      <c r="P12" s="82"/>
      <c r="Q12" s="12"/>
      <c r="R12" s="82"/>
      <c r="S12" s="10"/>
      <c r="T12" s="82"/>
      <c r="U12" s="10"/>
      <c r="V12" s="82"/>
      <c r="W12" s="12"/>
      <c r="X12" s="82"/>
      <c r="Y12" s="12"/>
      <c r="Z12" s="82"/>
      <c r="AA12" s="12"/>
      <c r="AB12" s="82"/>
      <c r="AC12" s="12"/>
      <c r="AD12" s="82"/>
      <c r="AE12" s="12"/>
      <c r="AF12" s="82"/>
      <c r="AG12" s="12"/>
      <c r="AH12" s="82"/>
      <c r="AI12" s="12"/>
      <c r="AJ12" s="82"/>
      <c r="AK12" s="12"/>
      <c r="AL12" s="82"/>
      <c r="AM12" s="12"/>
      <c r="AN12" s="82"/>
      <c r="AO12" s="200"/>
      <c r="AP12" s="199"/>
      <c r="AQ12" s="200"/>
      <c r="AR12" s="199"/>
      <c r="AS12" s="200"/>
      <c r="AT12" s="199"/>
      <c r="AU12" s="200"/>
      <c r="AV12" s="82"/>
      <c r="AW12" s="12"/>
      <c r="AX12" s="82"/>
      <c r="AY12" s="12"/>
      <c r="AZ12" s="82"/>
      <c r="BA12" s="200"/>
      <c r="BB12" s="82"/>
      <c r="BC12" s="200"/>
      <c r="BD12" s="82"/>
      <c r="BE12" s="200"/>
      <c r="BF12" s="82"/>
      <c r="BG12" s="200"/>
      <c r="BH12" s="82"/>
      <c r="BI12" s="228"/>
      <c r="BJ12" s="82"/>
      <c r="BK12" s="237"/>
      <c r="BL12" s="82"/>
      <c r="BM12" s="200"/>
      <c r="BN12" s="82"/>
      <c r="BO12" s="228"/>
      <c r="BP12" s="82"/>
      <c r="BQ12" s="200"/>
      <c r="BR12" s="82"/>
      <c r="BS12" s="200"/>
      <c r="BT12" s="82"/>
      <c r="BU12" s="200"/>
      <c r="BV12" s="82"/>
      <c r="BW12" s="200"/>
      <c r="BX12" s="82"/>
      <c r="BY12" s="200"/>
      <c r="BZ12" s="82"/>
      <c r="CA12" s="200"/>
      <c r="CB12" s="82"/>
      <c r="CC12" s="200"/>
      <c r="CD12" s="82"/>
      <c r="CE12" s="200"/>
      <c r="CF12" s="82"/>
      <c r="CG12" s="200"/>
      <c r="CH12" s="82"/>
      <c r="CI12" s="200"/>
      <c r="CJ12" s="82"/>
      <c r="CK12" s="200"/>
      <c r="CL12" s="82"/>
      <c r="CM12" s="200"/>
      <c r="CN12" s="82"/>
      <c r="CO12" s="200"/>
      <c r="CP12" s="82"/>
      <c r="CQ12" s="200"/>
      <c r="CR12" s="82"/>
      <c r="CS12" s="200"/>
      <c r="CT12" s="199"/>
      <c r="CU12" s="200"/>
      <c r="CV12" s="82"/>
      <c r="CW12" s="200"/>
      <c r="CX12" s="82"/>
      <c r="CY12" s="200"/>
      <c r="CZ12" s="199"/>
      <c r="DA12" s="200"/>
      <c r="DB12" s="199"/>
      <c r="DC12" s="200"/>
      <c r="DD12" s="199"/>
      <c r="DE12" s="200"/>
      <c r="DF12" s="199"/>
      <c r="DG12" s="200"/>
      <c r="DH12" s="199"/>
      <c r="DI12" s="200"/>
      <c r="DJ12" s="199"/>
      <c r="DK12" s="200"/>
      <c r="DL12" s="82"/>
      <c r="DM12" s="200"/>
      <c r="DN12" s="159"/>
      <c r="DO12" s="13"/>
      <c r="DP12" s="9"/>
      <c r="DQ12" s="10"/>
      <c r="DR12" s="32"/>
      <c r="DS12" s="33"/>
      <c r="DT12" s="182"/>
      <c r="DU12" s="53"/>
      <c r="DV12" s="210"/>
      <c r="DW12" s="32"/>
      <c r="DX12" s="178"/>
      <c r="DY12" s="213"/>
    </row>
    <row r="13" spans="2:330" ht="12" hidden="1" customHeight="1" x14ac:dyDescent="0.3">
      <c r="B13" s="103" t="s">
        <v>304</v>
      </c>
      <c r="C13" s="53">
        <v>10</v>
      </c>
      <c r="D13" s="32">
        <v>10</v>
      </c>
      <c r="E13" s="10"/>
      <c r="F13" s="32">
        <v>10</v>
      </c>
      <c r="G13" s="10"/>
      <c r="H13" s="32">
        <v>10</v>
      </c>
      <c r="I13" s="10"/>
      <c r="J13" s="32">
        <v>10</v>
      </c>
      <c r="K13" s="10"/>
      <c r="L13" s="32">
        <v>10</v>
      </c>
      <c r="M13" s="10"/>
      <c r="N13" s="260" t="s">
        <v>309</v>
      </c>
      <c r="O13" s="10"/>
      <c r="P13" s="82" t="s">
        <v>309</v>
      </c>
      <c r="Q13" s="12"/>
      <c r="R13" s="82" t="s">
        <v>309</v>
      </c>
      <c r="S13" s="10"/>
      <c r="T13" s="82" t="s">
        <v>309</v>
      </c>
      <c r="U13" s="10"/>
      <c r="V13" s="82" t="s">
        <v>309</v>
      </c>
      <c r="W13" s="12"/>
      <c r="X13" s="82" t="s">
        <v>309</v>
      </c>
      <c r="Y13" s="12"/>
      <c r="Z13" s="82" t="s">
        <v>309</v>
      </c>
      <c r="AA13" s="12"/>
      <c r="AB13" s="82" t="s">
        <v>309</v>
      </c>
      <c r="AC13" s="12"/>
      <c r="AD13" s="82"/>
      <c r="AE13" s="12"/>
      <c r="AF13" s="82" t="s">
        <v>309</v>
      </c>
      <c r="AG13" s="12"/>
      <c r="AH13" s="82" t="s">
        <v>309</v>
      </c>
      <c r="AI13" s="12"/>
      <c r="AJ13" s="82" t="s">
        <v>309</v>
      </c>
      <c r="AK13" s="12"/>
      <c r="AL13" s="82" t="s">
        <v>309</v>
      </c>
      <c r="AM13" s="12"/>
      <c r="AN13" s="82" t="s">
        <v>309</v>
      </c>
      <c r="AO13" s="200"/>
      <c r="AP13" s="199" t="s">
        <v>309</v>
      </c>
      <c r="AQ13" s="200"/>
      <c r="AR13" s="199" t="s">
        <v>309</v>
      </c>
      <c r="AS13" s="200"/>
      <c r="AT13" s="199" t="s">
        <v>309</v>
      </c>
      <c r="AU13" s="200"/>
      <c r="AV13" s="82" t="s">
        <v>309</v>
      </c>
      <c r="AW13" s="12"/>
      <c r="AX13" s="82" t="s">
        <v>309</v>
      </c>
      <c r="AY13" s="12"/>
      <c r="AZ13" s="82" t="s">
        <v>309</v>
      </c>
      <c r="BA13" s="200"/>
      <c r="BB13" s="82" t="s">
        <v>309</v>
      </c>
      <c r="BC13" s="200"/>
      <c r="BD13" s="82" t="s">
        <v>309</v>
      </c>
      <c r="BE13" s="200"/>
      <c r="BF13" s="82" t="s">
        <v>309</v>
      </c>
      <c r="BG13" s="200"/>
      <c r="BH13" s="82" t="s">
        <v>309</v>
      </c>
      <c r="BI13" s="228"/>
      <c r="BJ13" s="82" t="s">
        <v>309</v>
      </c>
      <c r="BK13" s="237"/>
      <c r="BL13" s="82" t="s">
        <v>309</v>
      </c>
      <c r="BM13" s="200"/>
      <c r="BN13" s="82" t="s">
        <v>309</v>
      </c>
      <c r="BO13" s="228"/>
      <c r="BP13" s="82" t="s">
        <v>309</v>
      </c>
      <c r="BQ13" s="200"/>
      <c r="BR13" s="82" t="s">
        <v>309</v>
      </c>
      <c r="BS13" s="200"/>
      <c r="BT13" s="82" t="s">
        <v>309</v>
      </c>
      <c r="BU13" s="200"/>
      <c r="BV13" s="82" t="s">
        <v>309</v>
      </c>
      <c r="BW13" s="198"/>
      <c r="BX13" s="82" t="s">
        <v>309</v>
      </c>
      <c r="BY13" s="198"/>
      <c r="BZ13" s="82" t="s">
        <v>309</v>
      </c>
      <c r="CA13" s="198"/>
      <c r="CB13" s="82" t="s">
        <v>309</v>
      </c>
      <c r="CC13" s="198"/>
      <c r="CD13" s="82" t="s">
        <v>309</v>
      </c>
      <c r="CE13" s="198"/>
      <c r="CF13" s="82" t="s">
        <v>309</v>
      </c>
      <c r="CG13" s="198"/>
      <c r="CH13" s="82" t="s">
        <v>309</v>
      </c>
      <c r="CI13" s="198"/>
      <c r="CJ13" s="82" t="s">
        <v>309</v>
      </c>
      <c r="CK13" s="198"/>
      <c r="CL13" s="82" t="s">
        <v>309</v>
      </c>
      <c r="CM13" s="198"/>
      <c r="CN13" s="82" t="s">
        <v>309</v>
      </c>
      <c r="CO13" s="198"/>
      <c r="CP13" s="82" t="s">
        <v>309</v>
      </c>
      <c r="CQ13" s="198"/>
      <c r="CR13" s="82" t="s">
        <v>309</v>
      </c>
      <c r="CS13" s="198"/>
      <c r="CT13" s="199"/>
      <c r="CU13" s="198"/>
      <c r="CV13" s="82" t="s">
        <v>309</v>
      </c>
      <c r="CW13" s="198"/>
      <c r="CX13" s="82" t="s">
        <v>309</v>
      </c>
      <c r="CY13" s="198"/>
      <c r="CZ13" s="199"/>
      <c r="DA13" s="198"/>
      <c r="DB13" s="199"/>
      <c r="DC13" s="198"/>
      <c r="DD13" s="199"/>
      <c r="DE13" s="198"/>
      <c r="DF13" s="199"/>
      <c r="DG13" s="198"/>
      <c r="DH13" s="199"/>
      <c r="DI13" s="198"/>
      <c r="DJ13" s="199"/>
      <c r="DK13" s="198"/>
      <c r="DL13" s="82"/>
      <c r="DM13" s="198"/>
      <c r="DN13" s="159">
        <f>COUNTA(E13,G13,I13,K13,M13,O13,Q13,S13,U13,W13,Y13,AA13,AC13,AE13,AG13,AI13,AK13,AM13,AO13,AQ13,AS13,AU13,AW13,AY13,BA13,BC13,BE13,BG13,BI13,BK13,BM13,BO13,BQ13,BS13,BU13,BW13, BY13,CA13,CC13,CE13,CG13,CI13,CK13,CM13,CO13,CQ13,CS13,CU13,CW13,CY13,DA13,DC13,DE13,DG13,DI13,DK13,DM13, )-1</f>
        <v>0</v>
      </c>
      <c r="DO13" s="9"/>
      <c r="DP13" s="9" t="s">
        <v>151</v>
      </c>
      <c r="DQ13" s="27" t="s">
        <v>151</v>
      </c>
      <c r="DR13" s="32"/>
      <c r="DS13" s="33"/>
      <c r="DT13" s="182" t="e">
        <f>SUM(E13,G13,I13,M13,O13,Q13,S13,U13,W13,Y13,AA13,AC13,AE13,AG13,AI13,AK13,AM13,AO13,AQ13,AS13,AU13,AW13,AY13,BA13,BC13,BE13,BG13,BI13,BK13,BM13,BO13,BQ13,BS13,BU13,BW13,BY13,CA13,CC13,CE13,CG13,CI13,CK13,CO13,CQ13,,CS13,CU13,CW13,CY13,DA13,DC13,DE13,DI13,DK13,DM13,)/DN13</f>
        <v>#DIV/0!</v>
      </c>
      <c r="DU13" s="183" t="e">
        <f>(DQ13+DS13)/DN13</f>
        <v>#VALUE!</v>
      </c>
      <c r="DV13" s="210">
        <f t="shared" ref="DV13" si="2">CX13-C13</f>
        <v>0</v>
      </c>
      <c r="DW13" s="32"/>
      <c r="DX13" s="178">
        <f>DW13*0.2</f>
        <v>0</v>
      </c>
      <c r="DY13" s="213" t="e">
        <f xml:space="preserve"> SUM(DX13/DN13)</f>
        <v>#DIV/0!</v>
      </c>
    </row>
    <row r="14" spans="2:330" ht="12" hidden="1" customHeight="1" x14ac:dyDescent="0.3">
      <c r="B14" s="103" t="s">
        <v>305</v>
      </c>
      <c r="C14" s="53"/>
      <c r="D14" s="32"/>
      <c r="E14" s="10"/>
      <c r="F14" s="32"/>
      <c r="G14" s="10"/>
      <c r="H14" s="32"/>
      <c r="I14" s="10"/>
      <c r="J14" s="32"/>
      <c r="K14" s="10"/>
      <c r="L14" s="32"/>
      <c r="M14" s="10"/>
      <c r="N14" s="260"/>
      <c r="O14" s="10"/>
      <c r="P14" s="82"/>
      <c r="Q14" s="12"/>
      <c r="R14" s="82"/>
      <c r="S14" s="10"/>
      <c r="T14" s="82"/>
      <c r="U14" s="10"/>
      <c r="V14" s="82"/>
      <c r="W14" s="12"/>
      <c r="X14" s="82"/>
      <c r="Y14" s="12"/>
      <c r="Z14" s="82"/>
      <c r="AA14" s="12"/>
      <c r="AB14" s="82"/>
      <c r="AC14" s="12"/>
      <c r="AD14" s="82"/>
      <c r="AE14" s="12"/>
      <c r="AF14" s="82"/>
      <c r="AG14" s="12"/>
      <c r="AH14" s="82"/>
      <c r="AI14" s="12"/>
      <c r="AJ14" s="82"/>
      <c r="AK14" s="12"/>
      <c r="AL14" s="82"/>
      <c r="AM14" s="12"/>
      <c r="AN14" s="82"/>
      <c r="AO14" s="200"/>
      <c r="AP14" s="199"/>
      <c r="AQ14" s="200"/>
      <c r="AR14" s="199"/>
      <c r="AS14" s="200"/>
      <c r="AT14" s="199"/>
      <c r="AU14" s="200"/>
      <c r="AV14" s="82"/>
      <c r="AW14" s="12"/>
      <c r="AX14" s="82"/>
      <c r="AY14" s="12"/>
      <c r="AZ14" s="82"/>
      <c r="BA14" s="200"/>
      <c r="BB14" s="82"/>
      <c r="BC14" s="200"/>
      <c r="BD14" s="82"/>
      <c r="BE14" s="200"/>
      <c r="BF14" s="82"/>
      <c r="BG14" s="200"/>
      <c r="BH14" s="82"/>
      <c r="BI14" s="228"/>
      <c r="BJ14" s="82"/>
      <c r="BK14" s="237"/>
      <c r="BL14" s="82"/>
      <c r="BM14" s="200"/>
      <c r="BN14" s="82"/>
      <c r="BO14" s="228"/>
      <c r="BP14" s="82"/>
      <c r="BQ14" s="200"/>
      <c r="BR14" s="82"/>
      <c r="BS14" s="200"/>
      <c r="BT14" s="82"/>
      <c r="BU14" s="200"/>
      <c r="BV14" s="82"/>
      <c r="BW14" s="200"/>
      <c r="BX14" s="82"/>
      <c r="BY14" s="200"/>
      <c r="BZ14" s="82"/>
      <c r="CA14" s="200"/>
      <c r="CB14" s="82"/>
      <c r="CC14" s="200"/>
      <c r="CD14" s="82"/>
      <c r="CE14" s="200"/>
      <c r="CF14" s="82"/>
      <c r="CG14" s="200"/>
      <c r="CH14" s="82"/>
      <c r="CI14" s="200"/>
      <c r="CJ14" s="82"/>
      <c r="CK14" s="200"/>
      <c r="CL14" s="82"/>
      <c r="CM14" s="200"/>
      <c r="CN14" s="82"/>
      <c r="CO14" s="200"/>
      <c r="CP14" s="82"/>
      <c r="CQ14" s="200"/>
      <c r="CR14" s="82"/>
      <c r="CS14" s="200"/>
      <c r="CT14" s="199"/>
      <c r="CU14" s="200"/>
      <c r="CV14" s="82"/>
      <c r="CW14" s="200"/>
      <c r="CX14" s="82"/>
      <c r="CY14" s="200"/>
      <c r="CZ14" s="199"/>
      <c r="DA14" s="200"/>
      <c r="DB14" s="199"/>
      <c r="DC14" s="200"/>
      <c r="DD14" s="199"/>
      <c r="DE14" s="200"/>
      <c r="DF14" s="199"/>
      <c r="DG14" s="200"/>
      <c r="DH14" s="199"/>
      <c r="DI14" s="200"/>
      <c r="DJ14" s="199"/>
      <c r="DK14" s="200"/>
      <c r="DL14" s="82"/>
      <c r="DM14" s="200"/>
      <c r="DN14" s="8"/>
      <c r="DO14" s="13"/>
      <c r="DP14" s="9"/>
      <c r="DQ14" s="10"/>
      <c r="DR14" s="32"/>
      <c r="DS14" s="33"/>
      <c r="DT14" s="182"/>
      <c r="DU14" s="53"/>
      <c r="DV14" s="210"/>
      <c r="DW14" s="32"/>
      <c r="DX14" s="33"/>
      <c r="DY14" s="213"/>
    </row>
    <row r="15" spans="2:330" ht="12" hidden="1" customHeight="1" x14ac:dyDescent="0.3">
      <c r="B15" s="103" t="s">
        <v>306</v>
      </c>
      <c r="C15" s="53">
        <v>13</v>
      </c>
      <c r="D15" s="32">
        <v>13</v>
      </c>
      <c r="E15" s="10"/>
      <c r="F15" s="32">
        <v>13</v>
      </c>
      <c r="G15" s="10"/>
      <c r="H15" s="32">
        <v>13</v>
      </c>
      <c r="I15" s="10"/>
      <c r="J15" s="32">
        <v>13</v>
      </c>
      <c r="K15" s="10"/>
      <c r="L15" s="32">
        <v>13</v>
      </c>
      <c r="M15" s="10"/>
      <c r="N15" s="260" t="s">
        <v>143</v>
      </c>
      <c r="O15" s="10"/>
      <c r="P15" s="82" t="s">
        <v>143</v>
      </c>
      <c r="Q15" s="12"/>
      <c r="R15" s="82" t="s">
        <v>143</v>
      </c>
      <c r="S15" s="10"/>
      <c r="T15" s="82" t="s">
        <v>143</v>
      </c>
      <c r="U15" s="10"/>
      <c r="V15" s="82" t="s">
        <v>143</v>
      </c>
      <c r="W15" s="12"/>
      <c r="X15" s="82" t="s">
        <v>143</v>
      </c>
      <c r="Y15" s="12"/>
      <c r="Z15" s="82" t="s">
        <v>143</v>
      </c>
      <c r="AA15" s="12"/>
      <c r="AB15" s="82" t="s">
        <v>143</v>
      </c>
      <c r="AC15" s="12"/>
      <c r="AD15" s="82"/>
      <c r="AE15" s="12"/>
      <c r="AF15" s="82" t="s">
        <v>143</v>
      </c>
      <c r="AG15" s="12"/>
      <c r="AH15" s="82" t="s">
        <v>143</v>
      </c>
      <c r="AI15" s="12"/>
      <c r="AJ15" s="82" t="s">
        <v>143</v>
      </c>
      <c r="AK15" s="253">
        <v>38</v>
      </c>
      <c r="AL15" s="254" t="s">
        <v>207</v>
      </c>
      <c r="AM15" s="12"/>
      <c r="AN15" s="254" t="s">
        <v>207</v>
      </c>
      <c r="AO15" s="200"/>
      <c r="AP15" s="199" t="s">
        <v>207</v>
      </c>
      <c r="AQ15" s="200"/>
      <c r="AR15" s="199" t="s">
        <v>207</v>
      </c>
      <c r="AS15" s="200"/>
      <c r="AT15" s="199" t="s">
        <v>207</v>
      </c>
      <c r="AU15" s="200"/>
      <c r="AV15" s="82" t="s">
        <v>207</v>
      </c>
      <c r="AW15" s="12"/>
      <c r="AX15" s="82" t="s">
        <v>207</v>
      </c>
      <c r="AY15" s="12"/>
      <c r="AZ15" s="82" t="s">
        <v>207</v>
      </c>
      <c r="BA15" s="200"/>
      <c r="BB15" s="82" t="s">
        <v>207</v>
      </c>
      <c r="BC15" s="200"/>
      <c r="BD15" s="82" t="s">
        <v>207</v>
      </c>
      <c r="BE15" s="200"/>
      <c r="BF15" s="82" t="s">
        <v>207</v>
      </c>
      <c r="BG15" s="200"/>
      <c r="BH15" s="82" t="s">
        <v>207</v>
      </c>
      <c r="BI15" s="228"/>
      <c r="BJ15" s="82" t="s">
        <v>207</v>
      </c>
      <c r="BK15" s="237"/>
      <c r="BL15" s="82" t="s">
        <v>207</v>
      </c>
      <c r="BM15" s="200"/>
      <c r="BN15" s="82" t="s">
        <v>207</v>
      </c>
      <c r="BO15" s="228"/>
      <c r="BP15" s="82" t="s">
        <v>207</v>
      </c>
      <c r="BQ15" s="200"/>
      <c r="BR15" s="82" t="s">
        <v>207</v>
      </c>
      <c r="BS15" s="200"/>
      <c r="BT15" s="82" t="s">
        <v>207</v>
      </c>
      <c r="BU15" s="200"/>
      <c r="BV15" s="82" t="s">
        <v>207</v>
      </c>
      <c r="BW15" s="231"/>
      <c r="BX15" s="82" t="s">
        <v>207</v>
      </c>
      <c r="BY15" s="231"/>
      <c r="BZ15" s="82" t="s">
        <v>207</v>
      </c>
      <c r="CA15" s="231"/>
      <c r="CB15" s="82" t="s">
        <v>207</v>
      </c>
      <c r="CC15" s="231"/>
      <c r="CD15" s="82" t="s">
        <v>207</v>
      </c>
      <c r="CE15" s="231"/>
      <c r="CF15" s="82" t="s">
        <v>207</v>
      </c>
      <c r="CG15" s="231"/>
      <c r="CH15" s="82" t="s">
        <v>207</v>
      </c>
      <c r="CI15" s="231"/>
      <c r="CJ15" s="82" t="s">
        <v>207</v>
      </c>
      <c r="CK15" s="231"/>
      <c r="CL15" s="82" t="s">
        <v>207</v>
      </c>
      <c r="CM15" s="231"/>
      <c r="CN15" s="82" t="s">
        <v>207</v>
      </c>
      <c r="CO15" s="231"/>
      <c r="CP15" s="82" t="s">
        <v>207</v>
      </c>
      <c r="CQ15" s="231"/>
      <c r="CR15" s="82" t="s">
        <v>207</v>
      </c>
      <c r="CS15" s="231"/>
      <c r="CT15" s="199"/>
      <c r="CU15" s="231"/>
      <c r="CV15" s="82" t="s">
        <v>207</v>
      </c>
      <c r="CW15" s="231"/>
      <c r="CX15" s="82" t="s">
        <v>207</v>
      </c>
      <c r="CY15" s="231"/>
      <c r="CZ15" s="199"/>
      <c r="DA15" s="231"/>
      <c r="DB15" s="199"/>
      <c r="DC15" s="231"/>
      <c r="DD15" s="199"/>
      <c r="DE15" s="231"/>
      <c r="DF15" s="199"/>
      <c r="DG15" s="231"/>
      <c r="DH15" s="199"/>
      <c r="DI15" s="231"/>
      <c r="DJ15" s="199"/>
      <c r="DK15" s="231"/>
      <c r="DL15" s="82"/>
      <c r="DM15" s="231"/>
      <c r="DN15" s="159">
        <f>COUNTA(E15,G15,I15,K15,M15,O15,Q15,S15,U15,W15,Y15,AA15,AC15,AE15,AG15,AI15,AK15,AM15,AO15,AQ15,AS15,AU15,AW15,AY15,BA15,BC15,BE15,BG15,BI15,BK15,BM15,BO15,BQ15,BS15,BU15,BW15, BY15,CA15,CC15,CE15,CG15,CI15,CK15,CM15,CO15,CQ15,CS15,CU15,CW15,CY15,DA15,DC15,DE15,DG15,DI15,DK15,DM15, )-1</f>
        <v>1</v>
      </c>
      <c r="DO15" s="13"/>
      <c r="DP15" s="9"/>
      <c r="DQ15" s="27"/>
      <c r="DR15" s="32" t="s">
        <v>151</v>
      </c>
      <c r="DS15" s="33"/>
      <c r="DT15" s="182">
        <f>SUM(E15,G15,I15,M15,O15,Q15,S15,U15,W15,Y15,AA15,AC15,AE15,AG15,AI15,AK15,AM15,AO15,AQ15,AS15,AU15,AW15,AY15,BA15,BC15,BE15,BG15,BI15,BK15,BM15,BO15,BQ15,BS15,BU15,BW15,BY15,CA15,CC15,CE15,CG15,CI15,CK15,CO15,CQ15,,CS15,CU15,CW15,CY15,DA15,DC15,DE15,DI15,DK15,DM15,)/DN15</f>
        <v>38</v>
      </c>
      <c r="DU15" s="183">
        <f>(DQ15+DS15)/DN15</f>
        <v>0</v>
      </c>
      <c r="DV15" s="210">
        <f t="shared" ref="DV15" si="3">CX15-C15</f>
        <v>1</v>
      </c>
      <c r="DW15" s="32"/>
      <c r="DX15" s="178">
        <f>DW15*0.2</f>
        <v>0</v>
      </c>
      <c r="DY15" s="213">
        <f xml:space="preserve"> SUM(DX15/DN15)</f>
        <v>0</v>
      </c>
    </row>
    <row r="16" spans="2:330" ht="12" hidden="1" customHeight="1" x14ac:dyDescent="0.3">
      <c r="B16" s="103" t="s">
        <v>307</v>
      </c>
      <c r="C16" s="53"/>
      <c r="D16" s="32"/>
      <c r="E16" s="10"/>
      <c r="F16" s="32"/>
      <c r="G16" s="10"/>
      <c r="H16" s="32"/>
      <c r="I16" s="10"/>
      <c r="J16" s="82"/>
      <c r="K16" s="12"/>
      <c r="L16" s="260"/>
      <c r="M16" s="10"/>
      <c r="N16" s="260"/>
      <c r="O16" s="10"/>
      <c r="P16" s="82"/>
      <c r="Q16" s="12"/>
      <c r="R16" s="82"/>
      <c r="S16" s="10"/>
      <c r="T16" s="82"/>
      <c r="U16" s="10"/>
      <c r="V16" s="82"/>
      <c r="W16" s="12"/>
      <c r="X16" s="82"/>
      <c r="Y16" s="12"/>
      <c r="Z16" s="82"/>
      <c r="AA16" s="12"/>
      <c r="AB16" s="82"/>
      <c r="AC16" s="12"/>
      <c r="AD16" s="82"/>
      <c r="AE16" s="12"/>
      <c r="AF16" s="82"/>
      <c r="AG16" s="12"/>
      <c r="AH16" s="82"/>
      <c r="AI16" s="12"/>
      <c r="AJ16" s="82"/>
      <c r="AK16" s="12"/>
      <c r="AL16" s="82"/>
      <c r="AM16" s="12"/>
      <c r="AN16" s="82"/>
      <c r="AO16" s="200"/>
      <c r="AP16" s="199"/>
      <c r="AQ16" s="200"/>
      <c r="AR16" s="199"/>
      <c r="AS16" s="200"/>
      <c r="AT16" s="199"/>
      <c r="AU16" s="200"/>
      <c r="AV16" s="82"/>
      <c r="AW16" s="12"/>
      <c r="AX16" s="82"/>
      <c r="AY16" s="12"/>
      <c r="AZ16" s="82"/>
      <c r="BA16" s="200"/>
      <c r="BB16" s="82"/>
      <c r="BC16" s="200"/>
      <c r="BD16" s="82"/>
      <c r="BE16" s="200"/>
      <c r="BF16" s="82"/>
      <c r="BG16" s="200"/>
      <c r="BH16" s="82"/>
      <c r="BI16" s="228"/>
      <c r="BJ16" s="82"/>
      <c r="BK16" s="237"/>
      <c r="BL16" s="82"/>
      <c r="BM16" s="200"/>
      <c r="BN16" s="82"/>
      <c r="BO16" s="228"/>
      <c r="BP16" s="82"/>
      <c r="BQ16" s="200"/>
      <c r="BR16" s="82"/>
      <c r="BS16" s="200"/>
      <c r="BT16" s="82"/>
      <c r="BU16" s="200"/>
      <c r="BV16" s="82"/>
      <c r="BW16" s="231"/>
      <c r="BX16" s="82"/>
      <c r="BY16" s="231"/>
      <c r="BZ16" s="82"/>
      <c r="CA16" s="231"/>
      <c r="CB16" s="82"/>
      <c r="CC16" s="231"/>
      <c r="CD16" s="82"/>
      <c r="CE16" s="231"/>
      <c r="CF16" s="82"/>
      <c r="CG16" s="231"/>
      <c r="CH16" s="82"/>
      <c r="CI16" s="231"/>
      <c r="CJ16" s="82"/>
      <c r="CK16" s="231"/>
      <c r="CL16" s="82"/>
      <c r="CM16" s="231"/>
      <c r="CN16" s="82"/>
      <c r="CO16" s="231"/>
      <c r="CP16" s="82"/>
      <c r="CQ16" s="231"/>
      <c r="CR16" s="82"/>
      <c r="CS16" s="231"/>
      <c r="CT16" s="199"/>
      <c r="CU16" s="231"/>
      <c r="CV16" s="82"/>
      <c r="CW16" s="231"/>
      <c r="CX16" s="82"/>
      <c r="CY16" s="231"/>
      <c r="CZ16" s="199"/>
      <c r="DA16" s="231"/>
      <c r="DB16" s="199"/>
      <c r="DC16" s="231"/>
      <c r="DD16" s="199"/>
      <c r="DE16" s="231"/>
      <c r="DF16" s="199"/>
      <c r="DG16" s="231"/>
      <c r="DH16" s="199"/>
      <c r="DI16" s="231"/>
      <c r="DJ16" s="199"/>
      <c r="DK16" s="231"/>
      <c r="DL16" s="82"/>
      <c r="DM16" s="231"/>
      <c r="DN16" s="8"/>
      <c r="DO16" s="13"/>
      <c r="DP16" s="9"/>
      <c r="DQ16" s="10"/>
      <c r="DR16" s="32"/>
      <c r="DS16" s="33"/>
      <c r="DT16" s="182"/>
      <c r="DU16" s="53"/>
      <c r="DV16" s="210"/>
      <c r="DW16" s="32"/>
      <c r="DX16" s="245"/>
      <c r="DY16" s="213"/>
    </row>
    <row r="17" spans="2:130" ht="12" hidden="1" customHeight="1" x14ac:dyDescent="0.3">
      <c r="B17" s="103" t="s">
        <v>1072</v>
      </c>
      <c r="C17" s="53">
        <v>28</v>
      </c>
      <c r="D17" s="32">
        <v>28</v>
      </c>
      <c r="E17" s="10">
        <v>46</v>
      </c>
      <c r="F17" s="32">
        <v>28</v>
      </c>
      <c r="G17" s="10"/>
      <c r="H17" s="32">
        <v>28</v>
      </c>
      <c r="I17" s="10">
        <v>40</v>
      </c>
      <c r="J17" s="82" t="s">
        <v>142</v>
      </c>
      <c r="K17" s="12"/>
      <c r="L17" s="82" t="s">
        <v>142</v>
      </c>
      <c r="M17" s="12"/>
      <c r="N17" s="260" t="s">
        <v>142</v>
      </c>
      <c r="O17" s="10"/>
      <c r="P17" s="82" t="s">
        <v>142</v>
      </c>
      <c r="Q17" s="12"/>
      <c r="R17" s="82" t="s">
        <v>142</v>
      </c>
      <c r="S17" s="253">
        <v>44</v>
      </c>
      <c r="T17" s="254" t="s">
        <v>240</v>
      </c>
      <c r="U17" s="12"/>
      <c r="V17" s="82" t="s">
        <v>240</v>
      </c>
      <c r="W17" s="12"/>
      <c r="X17" s="82" t="s">
        <v>240</v>
      </c>
      <c r="Y17" s="264">
        <v>42</v>
      </c>
      <c r="Z17" s="276" t="s">
        <v>142</v>
      </c>
      <c r="AA17" s="12">
        <v>36</v>
      </c>
      <c r="AB17" s="82" t="s">
        <v>142</v>
      </c>
      <c r="AC17" s="253">
        <v>31</v>
      </c>
      <c r="AD17" s="254" t="s">
        <v>240</v>
      </c>
      <c r="AE17" s="12">
        <v>29</v>
      </c>
      <c r="AF17" s="82" t="s">
        <v>240</v>
      </c>
      <c r="AG17" s="12"/>
      <c r="AH17" s="82" t="s">
        <v>240</v>
      </c>
      <c r="AI17" s="12"/>
      <c r="AJ17" s="82" t="s">
        <v>240</v>
      </c>
      <c r="AK17" s="12"/>
      <c r="AL17" s="82" t="s">
        <v>240</v>
      </c>
      <c r="AM17" s="12"/>
      <c r="AN17" s="82" t="s">
        <v>240</v>
      </c>
      <c r="AO17" s="200"/>
      <c r="AP17" s="199" t="s">
        <v>240</v>
      </c>
      <c r="AQ17" s="200"/>
      <c r="AR17" s="199" t="s">
        <v>240</v>
      </c>
      <c r="AS17" s="200"/>
      <c r="AT17" s="199" t="s">
        <v>240</v>
      </c>
      <c r="AU17" s="200"/>
      <c r="AV17" s="82" t="s">
        <v>240</v>
      </c>
      <c r="AW17" s="12"/>
      <c r="AX17" s="82" t="s">
        <v>240</v>
      </c>
      <c r="AY17" s="12"/>
      <c r="AZ17" s="82" t="s">
        <v>240</v>
      </c>
      <c r="BA17" s="200">
        <v>27</v>
      </c>
      <c r="BB17" s="82" t="s">
        <v>240</v>
      </c>
      <c r="BC17" s="200">
        <v>24</v>
      </c>
      <c r="BD17" s="82" t="s">
        <v>240</v>
      </c>
      <c r="BE17" s="200">
        <v>33</v>
      </c>
      <c r="BF17" s="82" t="s">
        <v>240</v>
      </c>
      <c r="BG17" s="200"/>
      <c r="BH17" s="82" t="s">
        <v>240</v>
      </c>
      <c r="BI17" s="228"/>
      <c r="BJ17" s="82" t="s">
        <v>240</v>
      </c>
      <c r="BK17" s="237">
        <v>28</v>
      </c>
      <c r="BL17" s="82" t="s">
        <v>240</v>
      </c>
      <c r="BM17" s="296">
        <v>31</v>
      </c>
      <c r="BN17" s="254" t="s">
        <v>273</v>
      </c>
      <c r="BO17" s="228">
        <v>33</v>
      </c>
      <c r="BP17" s="82" t="s">
        <v>273</v>
      </c>
      <c r="BQ17" s="200"/>
      <c r="BR17" s="82" t="s">
        <v>273</v>
      </c>
      <c r="BS17" s="300">
        <v>36</v>
      </c>
      <c r="BT17" s="254" t="s">
        <v>240</v>
      </c>
      <c r="BU17" s="200">
        <v>32</v>
      </c>
      <c r="BV17" s="82" t="s">
        <v>240</v>
      </c>
      <c r="BW17" s="198">
        <v>32</v>
      </c>
      <c r="BX17" s="82" t="s">
        <v>240</v>
      </c>
      <c r="BY17" s="198"/>
      <c r="BZ17" s="82" t="s">
        <v>240</v>
      </c>
      <c r="CA17" s="198"/>
      <c r="CB17" s="82" t="s">
        <v>240</v>
      </c>
      <c r="CC17" s="198"/>
      <c r="CD17" s="82" t="s">
        <v>240</v>
      </c>
      <c r="CE17" s="198"/>
      <c r="CF17" s="82" t="s">
        <v>240</v>
      </c>
      <c r="CG17" s="198"/>
      <c r="CH17" s="82" t="s">
        <v>240</v>
      </c>
      <c r="CI17" s="198"/>
      <c r="CJ17" s="82" t="s">
        <v>240</v>
      </c>
      <c r="CK17" s="198"/>
      <c r="CL17" s="82" t="s">
        <v>240</v>
      </c>
      <c r="CM17" s="198"/>
      <c r="CN17" s="82" t="s">
        <v>240</v>
      </c>
      <c r="CO17" s="198"/>
      <c r="CP17" s="82" t="s">
        <v>240</v>
      </c>
      <c r="CQ17" s="198"/>
      <c r="CR17" s="82" t="s">
        <v>240</v>
      </c>
      <c r="CS17" s="347">
        <v>20</v>
      </c>
      <c r="CT17" s="199" t="s">
        <v>1162</v>
      </c>
      <c r="CU17" s="367">
        <v>40</v>
      </c>
      <c r="CV17" s="82" t="s">
        <v>240</v>
      </c>
      <c r="CW17" s="198"/>
      <c r="CX17" s="82" t="s">
        <v>240</v>
      </c>
      <c r="CY17" s="198"/>
      <c r="CZ17" s="199"/>
      <c r="DA17" s="198"/>
      <c r="DB17" s="199"/>
      <c r="DC17" s="198"/>
      <c r="DD17" s="199"/>
      <c r="DE17" s="198"/>
      <c r="DF17" s="199"/>
      <c r="DG17" s="198"/>
      <c r="DH17" s="199"/>
      <c r="DI17" s="198"/>
      <c r="DJ17" s="199"/>
      <c r="DK17" s="198"/>
      <c r="DL17" s="82"/>
      <c r="DM17" s="198"/>
      <c r="DN17" s="159">
        <f>COUNTA(E17,G17,I17,K17,M17,O17,Q17,S17,U17,W17,Y17,AA17,AC17,AE17,AG17,AI17,AK17,AM17,AO17,AQ17,AS17,AU17,AW17,AY17,BA17,BC17,BE17,BG17,BI17,BK17,BM17,BO17,BQ17,BS17,BU17,BW17, BY17,CA17,CC17,CE17,CG17,CI17,CK17,CM17,CO17,CQ17,CS17,CU17,CW17,CY17,DA17,DC17,DE17,DG17,DI17,DK17,DM17, )-1</f>
        <v>18</v>
      </c>
      <c r="DO17" s="9">
        <v>1</v>
      </c>
      <c r="DP17" s="9">
        <v>1</v>
      </c>
      <c r="DQ17" s="240">
        <v>3</v>
      </c>
      <c r="DR17" s="32">
        <v>1</v>
      </c>
      <c r="DS17" s="33">
        <v>2.2000000000000002</v>
      </c>
      <c r="DT17" s="182">
        <f>SUM(E17,G17,I17,M17,O17,Q17,S17,U17,W17,Y17,AA17,AC17,AE17,AG17,AI17,AK17,AM17,AO17,AQ17,AS17,AU17,AW17,AY17,BA17,BC17,BE17,BG17,BI17,BK17,BM17,BO17,BQ17,BS17,BU17,BW17,BY17,CA17,CC17,CE17,CG17,CI17,CK17,CO17,CQ17,,CS17,CU17,CW17,CY17,DA17,DC17,DE17,DI17,DK17,DM17,)/DN17</f>
        <v>33.555555555555557</v>
      </c>
      <c r="DU17" s="183">
        <f>(DQ17+DS17)/DN17</f>
        <v>0.28888888888888892</v>
      </c>
      <c r="DV17" s="210">
        <f t="shared" ref="DV17" si="4">CX17-C17</f>
        <v>1</v>
      </c>
      <c r="DW17" s="32">
        <v>13</v>
      </c>
      <c r="DX17" s="178">
        <f>DW17*0.2</f>
        <v>2.6</v>
      </c>
      <c r="DY17" s="213">
        <f xml:space="preserve"> SUM(DX17/DN17)</f>
        <v>0.14444444444444446</v>
      </c>
    </row>
    <row r="18" spans="2:130" ht="12" hidden="1" customHeight="1" x14ac:dyDescent="0.3">
      <c r="B18" s="103" t="s">
        <v>162</v>
      </c>
      <c r="C18" s="53"/>
      <c r="D18" s="32"/>
      <c r="E18" s="10"/>
      <c r="F18" s="32"/>
      <c r="G18" s="10"/>
      <c r="H18" s="32"/>
      <c r="I18" s="10"/>
      <c r="J18" s="82"/>
      <c r="K18" s="12"/>
      <c r="L18" s="82"/>
      <c r="M18" s="12"/>
      <c r="N18" s="260"/>
      <c r="O18" s="10"/>
      <c r="P18" s="82"/>
      <c r="Q18" s="12"/>
      <c r="R18" s="82"/>
      <c r="S18" s="12"/>
      <c r="T18" s="82"/>
      <c r="U18" s="12"/>
      <c r="V18" s="82"/>
      <c r="W18" s="12"/>
      <c r="X18" s="82"/>
      <c r="Y18" s="12"/>
      <c r="Z18" s="82"/>
      <c r="AA18" s="12"/>
      <c r="AB18" s="82"/>
      <c r="AC18" s="12"/>
      <c r="AD18" s="82"/>
      <c r="AE18" s="12"/>
      <c r="AF18" s="82"/>
      <c r="AG18" s="12"/>
      <c r="AH18" s="82"/>
      <c r="AI18" s="12"/>
      <c r="AJ18" s="82"/>
      <c r="AK18" s="12"/>
      <c r="AL18" s="82"/>
      <c r="AM18" s="12"/>
      <c r="AN18" s="82"/>
      <c r="AO18" s="200"/>
      <c r="AP18" s="199"/>
      <c r="AQ18" s="200"/>
      <c r="AR18" s="199"/>
      <c r="AS18" s="200"/>
      <c r="AT18" s="199"/>
      <c r="AU18" s="200"/>
      <c r="AV18" s="82"/>
      <c r="AW18" s="12"/>
      <c r="AX18" s="82"/>
      <c r="AY18" s="12"/>
      <c r="AZ18" s="82"/>
      <c r="BA18" s="200"/>
      <c r="BB18" s="82"/>
      <c r="BC18" s="200"/>
      <c r="BD18" s="82"/>
      <c r="BE18" s="200"/>
      <c r="BF18" s="82"/>
      <c r="BG18" s="200"/>
      <c r="BH18" s="82"/>
      <c r="BI18" s="228"/>
      <c r="BJ18" s="82"/>
      <c r="BK18" s="237"/>
      <c r="BL18" s="82"/>
      <c r="BM18" s="200"/>
      <c r="BN18" s="82"/>
      <c r="BO18" s="228"/>
      <c r="BP18" s="82"/>
      <c r="BQ18" s="200"/>
      <c r="BR18" s="82"/>
      <c r="BS18" s="200"/>
      <c r="BT18" s="82"/>
      <c r="BU18" s="200"/>
      <c r="BV18" s="82"/>
      <c r="BW18" s="200"/>
      <c r="BX18" s="82"/>
      <c r="BY18" s="200"/>
      <c r="BZ18" s="82"/>
      <c r="CA18" s="200"/>
      <c r="CB18" s="82"/>
      <c r="CC18" s="200"/>
      <c r="CD18" s="82"/>
      <c r="CE18" s="200"/>
      <c r="CF18" s="82"/>
      <c r="CG18" s="200"/>
      <c r="CH18" s="82"/>
      <c r="CI18" s="200"/>
      <c r="CJ18" s="82"/>
      <c r="CK18" s="200"/>
      <c r="CL18" s="82"/>
      <c r="CM18" s="200"/>
      <c r="CN18" s="82"/>
      <c r="CO18" s="200"/>
      <c r="CP18" s="82"/>
      <c r="CQ18" s="200"/>
      <c r="CR18" s="82"/>
      <c r="CS18" s="200"/>
      <c r="CT18" s="199"/>
      <c r="CU18" s="200"/>
      <c r="CV18" s="82"/>
      <c r="CW18" s="200"/>
      <c r="CX18" s="82"/>
      <c r="CY18" s="200"/>
      <c r="CZ18" s="199"/>
      <c r="DA18" s="200"/>
      <c r="DB18" s="199"/>
      <c r="DC18" s="200"/>
      <c r="DD18" s="199"/>
      <c r="DE18" s="200"/>
      <c r="DF18" s="199"/>
      <c r="DG18" s="200"/>
      <c r="DH18" s="199"/>
      <c r="DI18" s="200"/>
      <c r="DJ18" s="199"/>
      <c r="DK18" s="200"/>
      <c r="DL18" s="82"/>
      <c r="DM18" s="200"/>
      <c r="DN18" s="159"/>
      <c r="DO18" s="13"/>
      <c r="DP18" s="9"/>
      <c r="DQ18" s="10"/>
      <c r="DR18" s="32"/>
      <c r="DS18" s="33"/>
      <c r="DT18" s="182"/>
      <c r="DU18" s="53"/>
      <c r="DV18" s="210"/>
      <c r="DW18" s="32"/>
      <c r="DX18" s="178"/>
      <c r="DY18" s="213"/>
    </row>
    <row r="19" spans="2:130" ht="12" hidden="1" customHeight="1" x14ac:dyDescent="0.3">
      <c r="B19" s="103" t="s">
        <v>10</v>
      </c>
      <c r="C19" s="53">
        <v>20</v>
      </c>
      <c r="D19" s="32">
        <v>20</v>
      </c>
      <c r="E19" s="10"/>
      <c r="F19" s="32">
        <v>20</v>
      </c>
      <c r="G19" s="251">
        <v>29</v>
      </c>
      <c r="H19" s="32">
        <v>20</v>
      </c>
      <c r="I19" s="10">
        <v>34</v>
      </c>
      <c r="J19" s="82" t="s">
        <v>239</v>
      </c>
      <c r="K19" s="12"/>
      <c r="L19" s="82" t="s">
        <v>239</v>
      </c>
      <c r="M19" s="259">
        <v>31</v>
      </c>
      <c r="N19" s="270" t="s">
        <v>209</v>
      </c>
      <c r="O19" s="10">
        <v>45</v>
      </c>
      <c r="P19" s="82" t="s">
        <v>209</v>
      </c>
      <c r="Q19" s="12"/>
      <c r="R19" s="82" t="s">
        <v>209</v>
      </c>
      <c r="S19" s="261">
        <v>46</v>
      </c>
      <c r="T19" s="254" t="s">
        <v>239</v>
      </c>
      <c r="U19" s="12"/>
      <c r="V19" s="82" t="s">
        <v>239</v>
      </c>
      <c r="W19" s="12">
        <v>39</v>
      </c>
      <c r="X19" s="82" t="s">
        <v>239</v>
      </c>
      <c r="Y19" s="259">
        <v>36</v>
      </c>
      <c r="Z19" s="254" t="s">
        <v>209</v>
      </c>
      <c r="AA19" s="12"/>
      <c r="AB19" s="82" t="s">
        <v>209</v>
      </c>
      <c r="AC19" s="253">
        <v>31</v>
      </c>
      <c r="AD19" s="254" t="s">
        <v>454</v>
      </c>
      <c r="AE19" s="287">
        <v>32</v>
      </c>
      <c r="AF19" s="254" t="s">
        <v>209</v>
      </c>
      <c r="AG19" s="12">
        <v>34</v>
      </c>
      <c r="AH19" s="82" t="s">
        <v>209</v>
      </c>
      <c r="AI19" s="12"/>
      <c r="AJ19" s="82" t="s">
        <v>209</v>
      </c>
      <c r="AK19" s="249">
        <v>40</v>
      </c>
      <c r="AL19" s="82" t="s">
        <v>209</v>
      </c>
      <c r="AM19" s="12"/>
      <c r="AN19" s="82" t="s">
        <v>209</v>
      </c>
      <c r="AO19" s="200">
        <v>29</v>
      </c>
      <c r="AP19" s="199" t="s">
        <v>209</v>
      </c>
      <c r="AQ19" s="302">
        <v>39</v>
      </c>
      <c r="AR19" s="199" t="s">
        <v>209</v>
      </c>
      <c r="AS19" s="200"/>
      <c r="AT19" s="199" t="s">
        <v>209</v>
      </c>
      <c r="AU19" s="200"/>
      <c r="AV19" s="82" t="s">
        <v>209</v>
      </c>
      <c r="AW19" s="12"/>
      <c r="AX19" s="82" t="s">
        <v>209</v>
      </c>
      <c r="AY19" s="12"/>
      <c r="AZ19" s="82" t="s">
        <v>209</v>
      </c>
      <c r="BA19" s="200"/>
      <c r="BB19" s="82" t="s">
        <v>209</v>
      </c>
      <c r="BC19" s="200">
        <v>26</v>
      </c>
      <c r="BD19" s="82" t="s">
        <v>209</v>
      </c>
      <c r="BE19" s="294">
        <v>36</v>
      </c>
      <c r="BF19" s="82" t="s">
        <v>209</v>
      </c>
      <c r="BG19" s="294">
        <v>34</v>
      </c>
      <c r="BH19" s="254" t="s">
        <v>239</v>
      </c>
      <c r="BI19" s="228"/>
      <c r="BJ19" s="82" t="s">
        <v>239</v>
      </c>
      <c r="BK19" s="237">
        <v>28</v>
      </c>
      <c r="BL19" s="82" t="s">
        <v>239</v>
      </c>
      <c r="BM19" s="200"/>
      <c r="BN19" s="82" t="s">
        <v>239</v>
      </c>
      <c r="BO19" s="228"/>
      <c r="BP19" s="82" t="s">
        <v>239</v>
      </c>
      <c r="BQ19" s="200">
        <v>26</v>
      </c>
      <c r="BR19" s="254" t="s">
        <v>209</v>
      </c>
      <c r="BS19" s="200"/>
      <c r="BT19" s="82" t="s">
        <v>209</v>
      </c>
      <c r="BU19" s="200">
        <v>27</v>
      </c>
      <c r="BV19" s="82" t="s">
        <v>209</v>
      </c>
      <c r="BW19" s="198"/>
      <c r="BX19" s="82" t="s">
        <v>209</v>
      </c>
      <c r="BY19" s="198"/>
      <c r="BZ19" s="82" t="s">
        <v>209</v>
      </c>
      <c r="CA19" s="198"/>
      <c r="CB19" s="82" t="s">
        <v>209</v>
      </c>
      <c r="CC19" s="198"/>
      <c r="CD19" s="82" t="s">
        <v>209</v>
      </c>
      <c r="CE19" s="198"/>
      <c r="CF19" s="82" t="s">
        <v>209</v>
      </c>
      <c r="CG19" s="198"/>
      <c r="CH19" s="82" t="s">
        <v>209</v>
      </c>
      <c r="CI19" s="198"/>
      <c r="CJ19" s="82" t="s">
        <v>209</v>
      </c>
      <c r="CK19" s="198"/>
      <c r="CL19" s="82" t="s">
        <v>209</v>
      </c>
      <c r="CM19" s="198">
        <v>34</v>
      </c>
      <c r="CN19" s="82" t="s">
        <v>209</v>
      </c>
      <c r="CO19" s="198"/>
      <c r="CP19" s="82" t="s">
        <v>209</v>
      </c>
      <c r="CQ19" s="347">
        <v>31</v>
      </c>
      <c r="CR19" s="254" t="s">
        <v>552</v>
      </c>
      <c r="CS19" s="351">
        <v>28</v>
      </c>
      <c r="CT19" s="199" t="s">
        <v>1163</v>
      </c>
      <c r="CU19" s="365">
        <v>54</v>
      </c>
      <c r="CV19" s="82" t="s">
        <v>552</v>
      </c>
      <c r="CW19" s="198"/>
      <c r="CX19" s="82" t="s">
        <v>552</v>
      </c>
      <c r="CY19" s="198"/>
      <c r="CZ19" s="199"/>
      <c r="DA19" s="198"/>
      <c r="DB19" s="199"/>
      <c r="DC19" s="198"/>
      <c r="DD19" s="199"/>
      <c r="DE19" s="198"/>
      <c r="DF19" s="199"/>
      <c r="DG19" s="198"/>
      <c r="DH19" s="199"/>
      <c r="DI19" s="198"/>
      <c r="DJ19" s="199"/>
      <c r="DK19" s="198"/>
      <c r="DL19" s="82"/>
      <c r="DM19" s="198"/>
      <c r="DN19" s="159">
        <f>COUNTA(E19,G19,I19,K19,M19,O19,Q19,S19,U19,W19,Y19,AA19,AC19,AE19,AG19,AI19,AK19,AM19,AO19,AQ19,AS19,AU19,AW19,AY19,BA19,BC19,BE19,BG19,BI19,BK19,BM19,BO19,BQ19,BS19,BU19,BW19, BY19,CA19,CC19,CE19,CG19,CI19,CK19,CM19,CO19,CQ19,CS19,CU19,CW19,CY19,DA19,DC19,DE19,DG19,DI19,DK19,DM19, )-1</f>
        <v>23</v>
      </c>
      <c r="DO19" s="9">
        <v>4</v>
      </c>
      <c r="DP19" s="9">
        <v>3</v>
      </c>
      <c r="DQ19" s="27">
        <v>26</v>
      </c>
      <c r="DR19" s="32"/>
      <c r="DS19" s="33"/>
      <c r="DT19" s="182">
        <f>SUM(E19,G19,I19,M19,O19,Q19,S19,U19,W19,Y19,AA19,AC19,AE19,AG19,AI19,AK19,AM19,AO19,AQ19,AS19,AU19,AW19,AY19,BA19,BC19,BE19,BG19,BI19,BK19,BM19,BO19,BQ19,BS19,BU19,BW19,BY19,CA19,CC19,CE19,CG19,CI19,CK19,CO19,CQ19,,CS19,CU19,CW19,CY19,DA19,DC19,DE19,DI19,DK19,DM19,)/DN19</f>
        <v>32.826086956521742</v>
      </c>
      <c r="DU19" s="183">
        <f>(DQ19+DS19)/DN19</f>
        <v>1.1304347826086956</v>
      </c>
      <c r="DV19" s="210">
        <f t="shared" ref="DV19" si="5">CX19-C19</f>
        <v>3</v>
      </c>
      <c r="DW19" s="32">
        <v>6</v>
      </c>
      <c r="DX19" s="178">
        <f>DW19*0.2</f>
        <v>1.2000000000000002</v>
      </c>
      <c r="DY19" s="213">
        <f xml:space="preserve"> SUM(DX19/DN19)</f>
        <v>5.2173913043478272E-2</v>
      </c>
    </row>
    <row r="20" spans="2:130" ht="12" hidden="1" customHeight="1" x14ac:dyDescent="0.3">
      <c r="B20" s="103" t="s">
        <v>128</v>
      </c>
      <c r="C20" s="53"/>
      <c r="D20" s="32"/>
      <c r="E20" s="10"/>
      <c r="F20" s="32"/>
      <c r="G20" s="10"/>
      <c r="H20" s="82"/>
      <c r="I20" s="12"/>
      <c r="J20" s="82"/>
      <c r="K20" s="12"/>
      <c r="L20" s="82"/>
      <c r="M20" s="12"/>
      <c r="N20" s="260"/>
      <c r="O20" s="10"/>
      <c r="P20" s="82"/>
      <c r="Q20" s="12"/>
      <c r="R20" s="82"/>
      <c r="S20" s="12"/>
      <c r="T20" s="82"/>
      <c r="U20" s="12"/>
      <c r="V20" s="82"/>
      <c r="W20" s="12"/>
      <c r="X20" s="82"/>
      <c r="Y20" s="12"/>
      <c r="Z20" s="82"/>
      <c r="AA20" s="12"/>
      <c r="AB20" s="82"/>
      <c r="AC20" s="12"/>
      <c r="AD20" s="82"/>
      <c r="AE20" s="12"/>
      <c r="AF20" s="82"/>
      <c r="AG20" s="12"/>
      <c r="AH20" s="82"/>
      <c r="AI20" s="12"/>
      <c r="AJ20" s="82"/>
      <c r="AK20" s="12"/>
      <c r="AL20" s="82"/>
      <c r="AM20" s="12"/>
      <c r="AN20" s="82"/>
      <c r="AO20" s="200"/>
      <c r="AP20" s="199"/>
      <c r="AQ20" s="200"/>
      <c r="AR20" s="199"/>
      <c r="AS20" s="200"/>
      <c r="AT20" s="199"/>
      <c r="AU20" s="200"/>
      <c r="AV20" s="82"/>
      <c r="AW20" s="12"/>
      <c r="AX20" s="82"/>
      <c r="AY20" s="12"/>
      <c r="AZ20" s="82"/>
      <c r="BA20" s="200"/>
      <c r="BB20" s="82"/>
      <c r="BC20" s="200"/>
      <c r="BD20" s="82"/>
      <c r="BE20" s="200"/>
      <c r="BF20" s="82"/>
      <c r="BG20" s="200"/>
      <c r="BH20" s="82"/>
      <c r="BI20" s="228"/>
      <c r="BJ20" s="82"/>
      <c r="BK20" s="237"/>
      <c r="BL20" s="82"/>
      <c r="BM20" s="200"/>
      <c r="BN20" s="82"/>
      <c r="BO20" s="228"/>
      <c r="BP20" s="82"/>
      <c r="BQ20" s="200"/>
      <c r="BR20" s="82"/>
      <c r="BS20" s="200"/>
      <c r="BT20" s="82"/>
      <c r="BU20" s="200"/>
      <c r="BV20" s="82"/>
      <c r="BW20" s="200"/>
      <c r="BX20" s="82"/>
      <c r="BY20" s="200"/>
      <c r="BZ20" s="82"/>
      <c r="CA20" s="200"/>
      <c r="CB20" s="82"/>
      <c r="CC20" s="200"/>
      <c r="CD20" s="82"/>
      <c r="CE20" s="200"/>
      <c r="CF20" s="82"/>
      <c r="CG20" s="200"/>
      <c r="CH20" s="82"/>
      <c r="CI20" s="200"/>
      <c r="CJ20" s="82"/>
      <c r="CK20" s="200"/>
      <c r="CL20" s="82"/>
      <c r="CM20" s="200"/>
      <c r="CN20" s="82"/>
      <c r="CO20" s="200"/>
      <c r="CP20" s="82"/>
      <c r="CQ20" s="200"/>
      <c r="CR20" s="82"/>
      <c r="CS20" s="200"/>
      <c r="CT20" s="199"/>
      <c r="CU20" s="200"/>
      <c r="CV20" s="82"/>
      <c r="CW20" s="200"/>
      <c r="CX20" s="82"/>
      <c r="CY20" s="200"/>
      <c r="CZ20" s="199"/>
      <c r="DA20" s="200"/>
      <c r="DB20" s="199"/>
      <c r="DC20" s="200"/>
      <c r="DD20" s="199"/>
      <c r="DE20" s="200"/>
      <c r="DF20" s="199"/>
      <c r="DG20" s="200"/>
      <c r="DH20" s="199"/>
      <c r="DI20" s="200"/>
      <c r="DJ20" s="199"/>
      <c r="DK20" s="200"/>
      <c r="DL20" s="82"/>
      <c r="DM20" s="200"/>
      <c r="DN20" s="8"/>
      <c r="DO20" s="13"/>
      <c r="DP20" s="9"/>
      <c r="DQ20" s="10"/>
      <c r="DR20" s="32"/>
      <c r="DS20" s="33"/>
      <c r="DT20" s="182"/>
      <c r="DU20" s="53"/>
      <c r="DV20" s="210"/>
      <c r="DW20" s="32"/>
      <c r="DX20" s="33"/>
      <c r="DY20" s="213"/>
    </row>
    <row r="21" spans="2:130" ht="12" hidden="1" customHeight="1" x14ac:dyDescent="0.3">
      <c r="B21" s="103" t="s">
        <v>172</v>
      </c>
      <c r="C21" s="53">
        <v>14</v>
      </c>
      <c r="D21" s="32">
        <v>14</v>
      </c>
      <c r="E21" s="10">
        <v>45</v>
      </c>
      <c r="F21" s="32">
        <v>14</v>
      </c>
      <c r="G21" s="246">
        <v>24</v>
      </c>
      <c r="H21" s="254" t="s">
        <v>208</v>
      </c>
      <c r="I21" s="12">
        <v>42</v>
      </c>
      <c r="J21" s="82" t="s">
        <v>208</v>
      </c>
      <c r="K21" s="12"/>
      <c r="L21" s="82" t="s">
        <v>208</v>
      </c>
      <c r="M21" s="12">
        <v>37</v>
      </c>
      <c r="N21" s="260" t="s">
        <v>208</v>
      </c>
      <c r="O21" s="10"/>
      <c r="P21" s="82" t="s">
        <v>208</v>
      </c>
      <c r="Q21" s="12"/>
      <c r="R21" s="82" t="s">
        <v>208</v>
      </c>
      <c r="S21" s="12"/>
      <c r="T21" s="82" t="s">
        <v>208</v>
      </c>
      <c r="U21" s="12"/>
      <c r="V21" s="82" t="s">
        <v>208</v>
      </c>
      <c r="W21" s="12">
        <v>40</v>
      </c>
      <c r="X21" s="82" t="s">
        <v>208</v>
      </c>
      <c r="Y21" s="258">
        <v>34</v>
      </c>
      <c r="Z21" s="254" t="s">
        <v>280</v>
      </c>
      <c r="AA21" s="12"/>
      <c r="AB21" s="82" t="s">
        <v>280</v>
      </c>
      <c r="AC21" s="261">
        <v>38</v>
      </c>
      <c r="AD21" s="254" t="s">
        <v>241</v>
      </c>
      <c r="AE21" s="12">
        <v>29</v>
      </c>
      <c r="AF21" s="82" t="s">
        <v>241</v>
      </c>
      <c r="AG21" s="12">
        <v>37</v>
      </c>
      <c r="AH21" s="82" t="s">
        <v>241</v>
      </c>
      <c r="AI21" s="12"/>
      <c r="AJ21" s="82" t="s">
        <v>241</v>
      </c>
      <c r="AK21" s="12"/>
      <c r="AL21" s="82" t="s">
        <v>241</v>
      </c>
      <c r="AM21" s="12"/>
      <c r="AN21" s="82" t="s">
        <v>241</v>
      </c>
      <c r="AO21" s="200">
        <v>29</v>
      </c>
      <c r="AP21" s="199" t="s">
        <v>241</v>
      </c>
      <c r="AQ21" s="200">
        <v>37</v>
      </c>
      <c r="AR21" s="199" t="s">
        <v>241</v>
      </c>
      <c r="AS21" s="200"/>
      <c r="AT21" s="199" t="s">
        <v>241</v>
      </c>
      <c r="AU21" s="200"/>
      <c r="AV21" s="82" t="s">
        <v>241</v>
      </c>
      <c r="AW21" s="12"/>
      <c r="AX21" s="82" t="s">
        <v>241</v>
      </c>
      <c r="AY21" s="12">
        <v>33</v>
      </c>
      <c r="AZ21" s="82" t="s">
        <v>241</v>
      </c>
      <c r="BA21" s="200"/>
      <c r="BB21" s="82" t="s">
        <v>241</v>
      </c>
      <c r="BC21" s="200">
        <v>16</v>
      </c>
      <c r="BD21" s="82" t="s">
        <v>241</v>
      </c>
      <c r="BE21" s="200"/>
      <c r="BF21" s="82" t="s">
        <v>241</v>
      </c>
      <c r="BG21" s="200"/>
      <c r="BH21" s="82" t="s">
        <v>241</v>
      </c>
      <c r="BI21" s="228"/>
      <c r="BJ21" s="82" t="s">
        <v>241</v>
      </c>
      <c r="BK21" s="237"/>
      <c r="BL21" s="82" t="s">
        <v>241</v>
      </c>
      <c r="BM21" s="200">
        <v>37</v>
      </c>
      <c r="BN21" s="82" t="s">
        <v>241</v>
      </c>
      <c r="BO21" s="228"/>
      <c r="BP21" s="82" t="s">
        <v>241</v>
      </c>
      <c r="BQ21" s="200"/>
      <c r="BR21" s="82" t="s">
        <v>241</v>
      </c>
      <c r="BS21" s="200"/>
      <c r="BT21" s="82" t="s">
        <v>241</v>
      </c>
      <c r="BU21" s="200"/>
      <c r="BV21" s="82" t="s">
        <v>241</v>
      </c>
      <c r="BW21" s="231"/>
      <c r="BX21" s="82" t="s">
        <v>241</v>
      </c>
      <c r="BY21" s="231"/>
      <c r="BZ21" s="82" t="s">
        <v>241</v>
      </c>
      <c r="CA21" s="231"/>
      <c r="CB21" s="82" t="s">
        <v>241</v>
      </c>
      <c r="CC21" s="231"/>
      <c r="CD21" s="82" t="s">
        <v>241</v>
      </c>
      <c r="CE21" s="231"/>
      <c r="CF21" s="82" t="s">
        <v>241</v>
      </c>
      <c r="CG21" s="354">
        <v>30</v>
      </c>
      <c r="CH21" s="82" t="s">
        <v>241</v>
      </c>
      <c r="CI21" s="231"/>
      <c r="CJ21" s="82" t="s">
        <v>241</v>
      </c>
      <c r="CK21" s="231">
        <v>34</v>
      </c>
      <c r="CL21" s="82" t="s">
        <v>241</v>
      </c>
      <c r="CM21" s="352">
        <v>38</v>
      </c>
      <c r="CN21" s="254" t="s">
        <v>208</v>
      </c>
      <c r="CO21" s="231">
        <v>39</v>
      </c>
      <c r="CP21" s="82" t="s">
        <v>208</v>
      </c>
      <c r="CQ21" s="360">
        <v>35</v>
      </c>
      <c r="CR21" s="254" t="s">
        <v>241</v>
      </c>
      <c r="CS21" s="352">
        <v>27</v>
      </c>
      <c r="CT21" s="368" t="s">
        <v>1169</v>
      </c>
      <c r="CU21" s="366">
        <v>52</v>
      </c>
      <c r="CV21" s="82" t="s">
        <v>241</v>
      </c>
      <c r="CW21" s="231"/>
      <c r="CX21" s="82" t="s">
        <v>241</v>
      </c>
      <c r="CY21" s="231"/>
      <c r="CZ21" s="199"/>
      <c r="DA21" s="231"/>
      <c r="DB21" s="199"/>
      <c r="DC21" s="231"/>
      <c r="DD21" s="199"/>
      <c r="DE21" s="231"/>
      <c r="DF21" s="199"/>
      <c r="DG21" s="231"/>
      <c r="DH21" s="199"/>
      <c r="DI21" s="231"/>
      <c r="DJ21" s="199"/>
      <c r="DK21" s="231"/>
      <c r="DL21" s="82"/>
      <c r="DM21" s="231"/>
      <c r="DN21" s="159">
        <f>COUNTA(E21,G21,I21,K21,M21,O21,Q21,S21,U21,W21,Y21,AA21,AC21,AE21,AG21,AI21,AK21,AM21,AO21,AQ21,AS21,AU21,AW21,AY21,BA21,BC21,BE21,BG21,BI21,BK21,BM21,BO21,BQ21,BS21,BU21,BW21, BY21,CA21,CC21,CE21,CG21,CI21,CK21,CM21,CO21,CQ21,CS21,CU21,CW21,CY21,DA21,DC21,DE21,DG21,DI21,DK21,DM21, )-1</f>
        <v>21</v>
      </c>
      <c r="DO21" s="13">
        <v>1</v>
      </c>
      <c r="DP21" s="9">
        <v>3</v>
      </c>
      <c r="DQ21" s="27">
        <v>13.5</v>
      </c>
      <c r="DR21" s="32">
        <v>2</v>
      </c>
      <c r="DS21" s="33">
        <v>3.6</v>
      </c>
      <c r="DT21" s="182">
        <f>SUM(E21,G21,I21,M21,O21,Q21,S21,U21,W21,Y21,AA21,AC21,AE21,AG21,AI21,AK21,AM21,AO21,AQ21,AS21,AU21,AW21,AY21,BA21,BC21,BE21,BG21,BI21,BK21,BM21,BO21,BQ21,BS21,BU21,BW21,BY21,CA21,CC21,CE21,CG21,CI21,CK21,CO21,CQ21,,CS21,CU21,CW21,CY21,DA21,DC21,DE21,DI21,DK21,DM21,)/DN21</f>
        <v>33.095238095238095</v>
      </c>
      <c r="DU21" s="183">
        <f>(DQ21+DS21)/DN21</f>
        <v>0.81428571428571439</v>
      </c>
      <c r="DV21" s="210">
        <f t="shared" ref="DV21" si="6">CX21-C21</f>
        <v>2</v>
      </c>
      <c r="DW21" s="32">
        <v>10</v>
      </c>
      <c r="DX21" s="178">
        <f>DW21*0.2</f>
        <v>2</v>
      </c>
      <c r="DY21" s="213">
        <f xml:space="preserve"> SUM(DX21/DN21)</f>
        <v>9.5238095238095233E-2</v>
      </c>
    </row>
    <row r="22" spans="2:130" ht="12" hidden="1" customHeight="1" x14ac:dyDescent="0.3">
      <c r="B22" s="103" t="s">
        <v>173</v>
      </c>
      <c r="C22" s="53"/>
      <c r="D22" s="32"/>
      <c r="E22" s="10"/>
      <c r="F22" s="32"/>
      <c r="G22" s="10"/>
      <c r="H22" s="82"/>
      <c r="I22" s="12"/>
      <c r="J22" s="82"/>
      <c r="K22" s="12"/>
      <c r="L22" s="82"/>
      <c r="M22" s="12"/>
      <c r="N22" s="260"/>
      <c r="O22" s="10"/>
      <c r="P22" s="82"/>
      <c r="Q22" s="12"/>
      <c r="R22" s="82"/>
      <c r="S22" s="12"/>
      <c r="T22" s="82"/>
      <c r="U22" s="12"/>
      <c r="V22" s="82"/>
      <c r="W22" s="12"/>
      <c r="X22" s="82"/>
      <c r="Y22" s="12"/>
      <c r="Z22" s="82"/>
      <c r="AA22" s="12"/>
      <c r="AB22" s="82"/>
      <c r="AC22" s="12"/>
      <c r="AD22" s="82"/>
      <c r="AE22" s="12"/>
      <c r="AF22" s="82"/>
      <c r="AG22" s="12"/>
      <c r="AH22" s="82"/>
      <c r="AI22" s="12"/>
      <c r="AJ22" s="82"/>
      <c r="AK22" s="12"/>
      <c r="AL22" s="82"/>
      <c r="AM22" s="12"/>
      <c r="AN22" s="82"/>
      <c r="AO22" s="200"/>
      <c r="AP22" s="199"/>
      <c r="AQ22" s="200"/>
      <c r="AR22" s="199"/>
      <c r="AS22" s="200"/>
      <c r="AT22" s="199"/>
      <c r="AU22" s="200"/>
      <c r="AV22" s="82"/>
      <c r="AW22" s="12"/>
      <c r="AX22" s="82"/>
      <c r="AY22" s="12"/>
      <c r="AZ22" s="82"/>
      <c r="BA22" s="200"/>
      <c r="BB22" s="82"/>
      <c r="BC22" s="200"/>
      <c r="BD22" s="82"/>
      <c r="BE22" s="200"/>
      <c r="BF22" s="82"/>
      <c r="BG22" s="200"/>
      <c r="BH22" s="82"/>
      <c r="BI22" s="228"/>
      <c r="BJ22" s="82"/>
      <c r="BK22" s="237"/>
      <c r="BL22" s="82"/>
      <c r="BM22" s="200"/>
      <c r="BN22" s="82"/>
      <c r="BO22" s="228"/>
      <c r="BP22" s="82"/>
      <c r="BQ22" s="200"/>
      <c r="BR22" s="82"/>
      <c r="BS22" s="200"/>
      <c r="BT22" s="82"/>
      <c r="BU22" s="200"/>
      <c r="BV22" s="82"/>
      <c r="BW22" s="231"/>
      <c r="BX22" s="82"/>
      <c r="BY22" s="231"/>
      <c r="BZ22" s="82"/>
      <c r="CA22" s="231"/>
      <c r="CB22" s="82"/>
      <c r="CC22" s="231"/>
      <c r="CD22" s="82"/>
      <c r="CE22" s="231"/>
      <c r="CF22" s="82"/>
      <c r="CG22" s="231"/>
      <c r="CH22" s="82"/>
      <c r="CI22" s="231"/>
      <c r="CJ22" s="82"/>
      <c r="CK22" s="231"/>
      <c r="CL22" s="82"/>
      <c r="CM22" s="231"/>
      <c r="CN22" s="82"/>
      <c r="CO22" s="231"/>
      <c r="CP22" s="82"/>
      <c r="CQ22" s="231"/>
      <c r="CR22" s="82"/>
      <c r="CS22" s="231"/>
      <c r="CT22" s="199"/>
      <c r="CU22" s="231"/>
      <c r="CV22" s="82"/>
      <c r="CW22" s="231"/>
      <c r="CX22" s="82"/>
      <c r="CY22" s="231"/>
      <c r="CZ22" s="199"/>
      <c r="DA22" s="231"/>
      <c r="DB22" s="199"/>
      <c r="DC22" s="231"/>
      <c r="DD22" s="199"/>
      <c r="DE22" s="231"/>
      <c r="DF22" s="199"/>
      <c r="DG22" s="231"/>
      <c r="DH22" s="199"/>
      <c r="DI22" s="231"/>
      <c r="DJ22" s="199"/>
      <c r="DK22" s="231"/>
      <c r="DL22" s="82"/>
      <c r="DM22" s="231"/>
      <c r="DN22" s="8"/>
      <c r="DO22" s="13"/>
      <c r="DP22" s="9"/>
      <c r="DQ22" s="10"/>
      <c r="DR22" s="32"/>
      <c r="DS22" s="33"/>
      <c r="DT22" s="182"/>
      <c r="DU22" s="53"/>
      <c r="DV22" s="210"/>
      <c r="DW22" s="32"/>
      <c r="DX22" s="245"/>
      <c r="DY22" s="213"/>
    </row>
    <row r="23" spans="2:130" ht="12" hidden="1" customHeight="1" x14ac:dyDescent="0.3">
      <c r="B23" s="103" t="s">
        <v>351</v>
      </c>
      <c r="C23" s="53">
        <v>20</v>
      </c>
      <c r="D23" s="32"/>
      <c r="E23" s="10"/>
      <c r="F23" s="32"/>
      <c r="G23" s="10"/>
      <c r="H23" s="82"/>
      <c r="I23" s="12"/>
      <c r="J23" s="82"/>
      <c r="K23" s="12"/>
      <c r="L23" s="82"/>
      <c r="M23" s="12"/>
      <c r="N23" s="260"/>
      <c r="O23" s="10"/>
      <c r="P23" s="82"/>
      <c r="Q23" s="12"/>
      <c r="R23" s="82"/>
      <c r="S23" s="12"/>
      <c r="T23" s="82"/>
      <c r="U23" s="12"/>
      <c r="V23" s="82"/>
      <c r="W23" s="12"/>
      <c r="X23" s="82" t="s">
        <v>239</v>
      </c>
      <c r="Y23" s="12"/>
      <c r="Z23" s="82" t="s">
        <v>239</v>
      </c>
      <c r="AA23" s="12"/>
      <c r="AB23" s="82" t="s">
        <v>239</v>
      </c>
      <c r="AC23" s="12"/>
      <c r="AD23" s="82"/>
      <c r="AE23" s="12"/>
      <c r="AF23" s="82" t="s">
        <v>239</v>
      </c>
      <c r="AG23" s="12"/>
      <c r="AH23" s="82" t="s">
        <v>239</v>
      </c>
      <c r="AI23" s="12"/>
      <c r="AJ23" s="82" t="s">
        <v>239</v>
      </c>
      <c r="AK23" s="12"/>
      <c r="AL23" s="82" t="s">
        <v>239</v>
      </c>
      <c r="AM23" s="12"/>
      <c r="AN23" s="82" t="s">
        <v>239</v>
      </c>
      <c r="AO23" s="200"/>
      <c r="AP23" s="199" t="s">
        <v>239</v>
      </c>
      <c r="AQ23" s="200"/>
      <c r="AR23" s="199" t="s">
        <v>239</v>
      </c>
      <c r="AS23" s="200"/>
      <c r="AT23" s="199" t="s">
        <v>239</v>
      </c>
      <c r="AU23" s="200"/>
      <c r="AV23" s="82" t="s">
        <v>239</v>
      </c>
      <c r="AW23" s="12"/>
      <c r="AX23" s="82" t="s">
        <v>239</v>
      </c>
      <c r="AY23" s="12"/>
      <c r="AZ23" s="82" t="s">
        <v>239</v>
      </c>
      <c r="BA23" s="200"/>
      <c r="BB23" s="82" t="s">
        <v>239</v>
      </c>
      <c r="BC23" s="200">
        <v>20</v>
      </c>
      <c r="BD23" s="82" t="s">
        <v>239</v>
      </c>
      <c r="BE23" s="200"/>
      <c r="BF23" s="82" t="s">
        <v>239</v>
      </c>
      <c r="BG23" s="200"/>
      <c r="BH23" s="82" t="s">
        <v>239</v>
      </c>
      <c r="BI23" s="228"/>
      <c r="BJ23" s="82" t="s">
        <v>239</v>
      </c>
      <c r="BK23" s="237"/>
      <c r="BL23" s="82" t="s">
        <v>239</v>
      </c>
      <c r="BM23" s="200"/>
      <c r="BN23" s="82" t="s">
        <v>239</v>
      </c>
      <c r="BO23" s="228"/>
      <c r="BP23" s="82" t="s">
        <v>239</v>
      </c>
      <c r="BQ23" s="200"/>
      <c r="BR23" s="82" t="s">
        <v>239</v>
      </c>
      <c r="BS23" s="200"/>
      <c r="BT23" s="82" t="s">
        <v>239</v>
      </c>
      <c r="BU23" s="200"/>
      <c r="BV23" s="82" t="s">
        <v>239</v>
      </c>
      <c r="BW23" s="231"/>
      <c r="BX23" s="82" t="s">
        <v>239</v>
      </c>
      <c r="BY23" s="231"/>
      <c r="BZ23" s="82" t="s">
        <v>239</v>
      </c>
      <c r="CA23" s="231"/>
      <c r="CB23" s="82" t="s">
        <v>239</v>
      </c>
      <c r="CC23" s="231"/>
      <c r="CD23" s="82" t="s">
        <v>239</v>
      </c>
      <c r="CE23" s="231"/>
      <c r="CF23" s="82" t="s">
        <v>239</v>
      </c>
      <c r="CG23" s="231"/>
      <c r="CH23" s="82" t="s">
        <v>239</v>
      </c>
      <c r="CI23" s="231"/>
      <c r="CJ23" s="82" t="s">
        <v>239</v>
      </c>
      <c r="CK23" s="231"/>
      <c r="CL23" s="82" t="s">
        <v>239</v>
      </c>
      <c r="CM23" s="231"/>
      <c r="CN23" s="82" t="s">
        <v>239</v>
      </c>
      <c r="CO23" s="231"/>
      <c r="CP23" s="82" t="s">
        <v>239</v>
      </c>
      <c r="CQ23" s="231"/>
      <c r="CR23" s="82" t="s">
        <v>239</v>
      </c>
      <c r="CS23" s="231"/>
      <c r="CT23" s="199"/>
      <c r="CU23" s="231"/>
      <c r="CV23" s="82" t="s">
        <v>239</v>
      </c>
      <c r="CW23" s="231"/>
      <c r="CX23" s="82" t="s">
        <v>239</v>
      </c>
      <c r="CY23" s="231"/>
      <c r="CZ23" s="199"/>
      <c r="DA23" s="231"/>
      <c r="DB23" s="199"/>
      <c r="DC23" s="231"/>
      <c r="DD23" s="199"/>
      <c r="DE23" s="231"/>
      <c r="DF23" s="199"/>
      <c r="DG23" s="231"/>
      <c r="DH23" s="199"/>
      <c r="DI23" s="231"/>
      <c r="DJ23" s="199"/>
      <c r="DK23" s="231"/>
      <c r="DL23" s="82"/>
      <c r="DM23" s="231"/>
      <c r="DN23" s="159">
        <f>COUNTA(E23,G23,I23,K23,M23,O23,Q23,S23,U23,W23,Y23,AA23,AC23,AE23,AG23,AI23,AK23,AM23,AO23,AQ23,AS23,AU23,AW23,AY23,BA23,BC23,BE23,BG23,BI23,BK23,BM23,BO23,BQ23,BS23,BU23,BW23, BY23,CA23,CC23,CE23,CG23,CI23,CK23,CM23,CO23,CQ23,CS23,CU23,CW23,CY23,DA23,DC23,DE23,DG23,DI23,DK23,DM23, )-1</f>
        <v>1</v>
      </c>
      <c r="DO23" s="9"/>
      <c r="DP23" s="9"/>
      <c r="DQ23" s="10"/>
      <c r="DR23" s="32"/>
      <c r="DS23" s="33"/>
      <c r="DT23" s="182">
        <f>SUM(E23,G23,I23,M23,O23,Q23,S23,U23,W23,Y23,AA23,AC23,AE23,AG23,AI23,AK23,AM23,AO23,AQ23,AS23,AU23,AW23,AY23,BA23,BC23,BE23,BG23,BI23,BK23,BM23,BO23,BQ23,BS23,BU23,BW23,BY23,CA23,CC23,CE23,CG23,CI23,CK23,CO23,CQ23,,CS23,CU23,CW23,CY23,DA23,DC23,DE23,DI23,DK23,DM23,)/DN23</f>
        <v>20</v>
      </c>
      <c r="DU23" s="53"/>
      <c r="DV23" s="210">
        <f t="shared" ref="DV23" si="7">CX23-C23</f>
        <v>0</v>
      </c>
      <c r="DW23" s="32"/>
      <c r="DX23" s="245"/>
      <c r="DY23" s="213"/>
    </row>
    <row r="24" spans="2:130" ht="12" hidden="1" customHeight="1" x14ac:dyDescent="0.3">
      <c r="B24" s="103" t="s">
        <v>352</v>
      </c>
      <c r="C24" s="53"/>
      <c r="D24" s="32"/>
      <c r="E24" s="10"/>
      <c r="F24" s="32"/>
      <c r="G24" s="10"/>
      <c r="H24" s="82"/>
      <c r="I24" s="12"/>
      <c r="J24" s="82"/>
      <c r="K24" s="12"/>
      <c r="L24" s="82"/>
      <c r="M24" s="12"/>
      <c r="N24" s="260"/>
      <c r="O24" s="10"/>
      <c r="P24" s="82"/>
      <c r="Q24" s="12"/>
      <c r="R24" s="82"/>
      <c r="S24" s="12"/>
      <c r="T24" s="82"/>
      <c r="U24" s="12"/>
      <c r="V24" s="82"/>
      <c r="W24" s="12"/>
      <c r="X24" s="82"/>
      <c r="Y24" s="12"/>
      <c r="Z24" s="82"/>
      <c r="AA24" s="12"/>
      <c r="AB24" s="82"/>
      <c r="AC24" s="12"/>
      <c r="AD24" s="82"/>
      <c r="AE24" s="12"/>
      <c r="AF24" s="82"/>
      <c r="AG24" s="12"/>
      <c r="AH24" s="82"/>
      <c r="AI24" s="12"/>
      <c r="AJ24" s="82"/>
      <c r="AK24" s="12"/>
      <c r="AL24" s="82"/>
      <c r="AM24" s="12"/>
      <c r="AN24" s="82"/>
      <c r="AO24" s="200"/>
      <c r="AP24" s="199"/>
      <c r="AQ24" s="200"/>
      <c r="AR24" s="199"/>
      <c r="AS24" s="200"/>
      <c r="AT24" s="199"/>
      <c r="AU24" s="200"/>
      <c r="AV24" s="82"/>
      <c r="AW24" s="12"/>
      <c r="AX24" s="82"/>
      <c r="AY24" s="12"/>
      <c r="AZ24" s="82"/>
      <c r="BA24" s="200"/>
      <c r="BB24" s="82"/>
      <c r="BC24" s="200"/>
      <c r="BD24" s="82"/>
      <c r="BE24" s="200"/>
      <c r="BF24" s="82"/>
      <c r="BG24" s="200"/>
      <c r="BH24" s="82"/>
      <c r="BI24" s="228"/>
      <c r="BJ24" s="82"/>
      <c r="BK24" s="237"/>
      <c r="BL24" s="82"/>
      <c r="BM24" s="200"/>
      <c r="BN24" s="82"/>
      <c r="BO24" s="228"/>
      <c r="BP24" s="82"/>
      <c r="BQ24" s="200"/>
      <c r="BR24" s="82"/>
      <c r="BS24" s="200"/>
      <c r="BT24" s="82"/>
      <c r="BU24" s="200"/>
      <c r="BV24" s="82"/>
      <c r="BW24" s="231"/>
      <c r="BX24" s="82"/>
      <c r="BY24" s="231"/>
      <c r="BZ24" s="82"/>
      <c r="CA24" s="231"/>
      <c r="CB24" s="82"/>
      <c r="CC24" s="231"/>
      <c r="CD24" s="82"/>
      <c r="CE24" s="231"/>
      <c r="CF24" s="82"/>
      <c r="CG24" s="231"/>
      <c r="CH24" s="82"/>
      <c r="CI24" s="231"/>
      <c r="CJ24" s="82"/>
      <c r="CK24" s="231"/>
      <c r="CL24" s="82"/>
      <c r="CM24" s="231"/>
      <c r="CN24" s="82"/>
      <c r="CO24" s="231"/>
      <c r="CP24" s="82"/>
      <c r="CQ24" s="231"/>
      <c r="CR24" s="82"/>
      <c r="CS24" s="231"/>
      <c r="CT24" s="199"/>
      <c r="CU24" s="231"/>
      <c r="CV24" s="82"/>
      <c r="CW24" s="231"/>
      <c r="CX24" s="82"/>
      <c r="CY24" s="231"/>
      <c r="CZ24" s="199"/>
      <c r="DA24" s="231"/>
      <c r="DB24" s="199"/>
      <c r="DC24" s="231"/>
      <c r="DD24" s="199"/>
      <c r="DE24" s="231"/>
      <c r="DF24" s="199"/>
      <c r="DG24" s="231"/>
      <c r="DH24" s="199"/>
      <c r="DI24" s="231"/>
      <c r="DJ24" s="199"/>
      <c r="DK24" s="231"/>
      <c r="DL24" s="82"/>
      <c r="DM24" s="231"/>
      <c r="DN24" s="8"/>
      <c r="DO24" s="9"/>
      <c r="DP24" s="9"/>
      <c r="DQ24" s="10"/>
      <c r="DR24" s="32"/>
      <c r="DS24" s="33"/>
      <c r="DT24" s="182"/>
      <c r="DU24" s="53"/>
      <c r="DV24" s="210"/>
      <c r="DW24" s="32"/>
      <c r="DX24" s="245"/>
      <c r="DY24" s="213"/>
    </row>
    <row r="25" spans="2:130" ht="12" hidden="1" customHeight="1" x14ac:dyDescent="0.3">
      <c r="B25" s="103" t="s">
        <v>597</v>
      </c>
      <c r="C25" s="53">
        <v>28</v>
      </c>
      <c r="D25" s="32"/>
      <c r="E25" s="10"/>
      <c r="F25" s="32"/>
      <c r="G25" s="10"/>
      <c r="H25" s="82"/>
      <c r="I25" s="12"/>
      <c r="J25" s="82"/>
      <c r="K25" s="12"/>
      <c r="L25" s="82"/>
      <c r="M25" s="12"/>
      <c r="N25" s="260"/>
      <c r="O25" s="10"/>
      <c r="P25" s="82"/>
      <c r="Q25" s="12"/>
      <c r="R25" s="82"/>
      <c r="S25" s="12"/>
      <c r="T25" s="82"/>
      <c r="U25" s="12"/>
      <c r="V25" s="82"/>
      <c r="W25" s="12"/>
      <c r="X25" s="82"/>
      <c r="Y25" s="12"/>
      <c r="Z25" s="82"/>
      <c r="AA25" s="12"/>
      <c r="AB25" s="82"/>
      <c r="AC25" s="12"/>
      <c r="AD25" s="82"/>
      <c r="AE25" s="12"/>
      <c r="AF25" s="82"/>
      <c r="AG25" s="12"/>
      <c r="AH25" s="82"/>
      <c r="AI25" s="12"/>
      <c r="AJ25" s="82"/>
      <c r="AK25" s="12"/>
      <c r="AL25" s="82"/>
      <c r="AM25" s="12"/>
      <c r="AN25" s="82"/>
      <c r="AO25" s="200"/>
      <c r="AP25" s="199"/>
      <c r="AQ25" s="200"/>
      <c r="AR25" s="199"/>
      <c r="AS25" s="200"/>
      <c r="AT25" s="199"/>
      <c r="AU25" s="200"/>
      <c r="AV25" s="82"/>
      <c r="AW25" s="12"/>
      <c r="AX25" s="82" t="s">
        <v>601</v>
      </c>
      <c r="AY25" s="258">
        <v>25</v>
      </c>
      <c r="AZ25" s="254" t="s">
        <v>273</v>
      </c>
      <c r="BA25" s="200"/>
      <c r="BB25" s="82" t="s">
        <v>273</v>
      </c>
      <c r="BC25" s="200">
        <v>34</v>
      </c>
      <c r="BD25" s="82" t="s">
        <v>273</v>
      </c>
      <c r="BE25" s="200"/>
      <c r="BF25" s="82" t="s">
        <v>273</v>
      </c>
      <c r="BG25" s="200">
        <v>26</v>
      </c>
      <c r="BH25" s="82" t="s">
        <v>273</v>
      </c>
      <c r="BI25" s="228"/>
      <c r="BJ25" s="82" t="s">
        <v>273</v>
      </c>
      <c r="BK25" s="237"/>
      <c r="BL25" s="82" t="s">
        <v>273</v>
      </c>
      <c r="BM25" s="200"/>
      <c r="BN25" s="82" t="s">
        <v>273</v>
      </c>
      <c r="BO25" s="326">
        <v>36</v>
      </c>
      <c r="BP25" s="82" t="s">
        <v>240</v>
      </c>
      <c r="BQ25" s="200"/>
      <c r="BR25" s="82" t="s">
        <v>240</v>
      </c>
      <c r="BS25" s="200"/>
      <c r="BT25" s="82" t="s">
        <v>240</v>
      </c>
      <c r="BU25" s="200"/>
      <c r="BV25" s="82" t="s">
        <v>240</v>
      </c>
      <c r="BW25" s="231">
        <v>32</v>
      </c>
      <c r="BX25" s="82" t="s">
        <v>240</v>
      </c>
      <c r="BY25" s="231"/>
      <c r="BZ25" s="82" t="s">
        <v>240</v>
      </c>
      <c r="CA25" s="231"/>
      <c r="CB25" s="82" t="s">
        <v>240</v>
      </c>
      <c r="CC25" s="231"/>
      <c r="CD25" s="82" t="s">
        <v>240</v>
      </c>
      <c r="CE25" s="352">
        <v>36</v>
      </c>
      <c r="CF25" s="254" t="s">
        <v>142</v>
      </c>
      <c r="CG25" s="354">
        <v>30</v>
      </c>
      <c r="CH25" s="82" t="s">
        <v>142</v>
      </c>
      <c r="CI25" s="231"/>
      <c r="CJ25" s="82" t="s">
        <v>142</v>
      </c>
      <c r="CK25" s="231"/>
      <c r="CL25" s="82" t="s">
        <v>142</v>
      </c>
      <c r="CM25" s="231"/>
      <c r="CN25" s="82" t="s">
        <v>142</v>
      </c>
      <c r="CO25" s="360">
        <v>34</v>
      </c>
      <c r="CP25" s="254" t="s">
        <v>240</v>
      </c>
      <c r="CQ25" s="231"/>
      <c r="CR25" s="82" t="s">
        <v>240</v>
      </c>
      <c r="CS25" s="231"/>
      <c r="CT25" s="199"/>
      <c r="CU25" s="231"/>
      <c r="CV25" s="82" t="s">
        <v>240</v>
      </c>
      <c r="CW25" s="231"/>
      <c r="CX25" s="82" t="s">
        <v>240</v>
      </c>
      <c r="CY25" s="231"/>
      <c r="CZ25" s="199"/>
      <c r="DA25" s="231"/>
      <c r="DB25" s="199"/>
      <c r="DC25" s="231"/>
      <c r="DD25" s="199"/>
      <c r="DE25" s="231"/>
      <c r="DF25" s="199"/>
      <c r="DG25" s="231"/>
      <c r="DH25" s="199"/>
      <c r="DI25" s="231"/>
      <c r="DJ25" s="199"/>
      <c r="DK25" s="231"/>
      <c r="DL25" s="82"/>
      <c r="DM25" s="231"/>
      <c r="DN25" s="159">
        <f>COUNTA(E25,G25,I25,K25,M25,O25,Q25,S25,U25,W25,Y25,AA25,AC25,AE25,AG25,AI25,AK25,AM25,AO25,AQ25,AS25,AU25,AW25,AY25,BA25,BC25,BE25,BG25,BI25,BK25,BM25,BO25,BQ25,BS25,BU25,BW25, BY25,CA25,CC25,CE25,CG25,CI25,CK25,CM25,CO25,CQ25,CS25,CU25,CW25,CY25,DA25,DC25,DE25,DG25,DI25,DK25,DM25, )-1</f>
        <v>8</v>
      </c>
      <c r="DO25" s="9"/>
      <c r="DP25" s="9">
        <v>2</v>
      </c>
      <c r="DQ25" s="240">
        <v>5</v>
      </c>
      <c r="DR25" s="32"/>
      <c r="DS25" s="33"/>
      <c r="DT25" s="182">
        <f>SUM(E25,G25,I25,M25,O25,Q25,S25,U25,W25,Y25,AA25,AC25,AE25,AG25,AI25,AK25,AM25,AO25,AQ25,AS25,AU25,AW25,AY25,BA25,BC25,BE25,BG25,BI25,BK25,BM25,BO25,BQ25,BS25,BU25,BW25,BY25,CA25,CC25,CE25,CG25,CI25,CK25,CO25,CQ25,,CS25,CU25,CW25,CY25,DA25,DC25,DE25,DI25,DK25,DM25,)/DN25</f>
        <v>31.625</v>
      </c>
      <c r="DU25" s="183">
        <f>(DQ25+DS25)/DN25</f>
        <v>0.625</v>
      </c>
      <c r="DV25" s="210">
        <f t="shared" ref="DV25" si="8">CX25-C25</f>
        <v>1</v>
      </c>
      <c r="DW25" s="32">
        <v>13</v>
      </c>
      <c r="DX25" s="178">
        <f>DW25*0.2</f>
        <v>2.6</v>
      </c>
      <c r="DY25" s="213">
        <f xml:space="preserve"> SUM(DX25/DN25)</f>
        <v>0.32500000000000001</v>
      </c>
    </row>
    <row r="26" spans="2:130" ht="12" hidden="1" customHeight="1" x14ac:dyDescent="0.3">
      <c r="B26" s="103" t="s">
        <v>598</v>
      </c>
      <c r="C26" s="53"/>
      <c r="D26" s="32"/>
      <c r="E26" s="10"/>
      <c r="F26" s="32"/>
      <c r="G26" s="10"/>
      <c r="H26" s="82"/>
      <c r="I26" s="12"/>
      <c r="J26" s="82"/>
      <c r="K26" s="12"/>
      <c r="L26" s="82"/>
      <c r="M26" s="12"/>
      <c r="N26" s="260"/>
      <c r="O26" s="10"/>
      <c r="P26" s="82"/>
      <c r="Q26" s="12"/>
      <c r="R26" s="82"/>
      <c r="S26" s="12"/>
      <c r="T26" s="82"/>
      <c r="U26" s="12"/>
      <c r="V26" s="82"/>
      <c r="W26" s="12"/>
      <c r="X26" s="82"/>
      <c r="Y26" s="12"/>
      <c r="Z26" s="82"/>
      <c r="AA26" s="12"/>
      <c r="AB26" s="82"/>
      <c r="AC26" s="12"/>
      <c r="AD26" s="82"/>
      <c r="AE26" s="12"/>
      <c r="AF26" s="82"/>
      <c r="AG26" s="12"/>
      <c r="AH26" s="82"/>
      <c r="AI26" s="12"/>
      <c r="AJ26" s="82"/>
      <c r="AK26" s="12"/>
      <c r="AL26" s="82"/>
      <c r="AM26" s="12"/>
      <c r="AN26" s="82"/>
      <c r="AO26" s="200"/>
      <c r="AP26" s="199"/>
      <c r="AQ26" s="200"/>
      <c r="AR26" s="199"/>
      <c r="AS26" s="200"/>
      <c r="AT26" s="199"/>
      <c r="AU26" s="200"/>
      <c r="AV26" s="82"/>
      <c r="AW26" s="12"/>
      <c r="AX26" s="82"/>
      <c r="AY26" s="12"/>
      <c r="AZ26" s="82"/>
      <c r="BA26" s="200"/>
      <c r="BB26" s="82"/>
      <c r="BC26" s="200"/>
      <c r="BD26" s="82"/>
      <c r="BE26" s="200"/>
      <c r="BF26" s="82"/>
      <c r="BG26" s="200"/>
      <c r="BH26" s="82"/>
      <c r="BI26" s="228"/>
      <c r="BJ26" s="82"/>
      <c r="BK26" s="237"/>
      <c r="BL26" s="82"/>
      <c r="BM26" s="200"/>
      <c r="BN26" s="82"/>
      <c r="BO26" s="228"/>
      <c r="BP26" s="82"/>
      <c r="BQ26" s="200"/>
      <c r="BR26" s="82"/>
      <c r="BS26" s="200"/>
      <c r="BT26" s="82"/>
      <c r="BU26" s="200"/>
      <c r="BV26" s="82"/>
      <c r="BW26" s="231"/>
      <c r="BX26" s="199"/>
      <c r="BY26" s="231"/>
      <c r="BZ26" s="199"/>
      <c r="CA26" s="231"/>
      <c r="CB26" s="199"/>
      <c r="CC26" s="231"/>
      <c r="CD26" s="199"/>
      <c r="CE26" s="231"/>
      <c r="CF26" s="199"/>
      <c r="CG26" s="231"/>
      <c r="CH26" s="199"/>
      <c r="CI26" s="231"/>
      <c r="CJ26" s="199"/>
      <c r="CK26" s="231"/>
      <c r="CL26" s="199"/>
      <c r="CM26" s="231"/>
      <c r="CN26" s="199"/>
      <c r="CO26" s="231"/>
      <c r="CP26" s="199"/>
      <c r="CQ26" s="231"/>
      <c r="CR26" s="199"/>
      <c r="CS26" s="231"/>
      <c r="CT26" s="199"/>
      <c r="CU26" s="231"/>
      <c r="CV26" s="199"/>
      <c r="CW26" s="231"/>
      <c r="CX26" s="199"/>
      <c r="CY26" s="231"/>
      <c r="CZ26" s="199"/>
      <c r="DA26" s="231"/>
      <c r="DB26" s="199"/>
      <c r="DC26" s="231"/>
      <c r="DD26" s="199"/>
      <c r="DE26" s="231"/>
      <c r="DF26" s="199"/>
      <c r="DG26" s="231"/>
      <c r="DH26" s="199"/>
      <c r="DI26" s="231"/>
      <c r="DJ26" s="199"/>
      <c r="DK26" s="231"/>
      <c r="DL26" s="82"/>
      <c r="DM26" s="231"/>
      <c r="DN26" s="8"/>
      <c r="DO26" s="9"/>
      <c r="DP26" s="9"/>
      <c r="DQ26" s="10"/>
      <c r="DR26" s="32"/>
      <c r="DS26" s="33"/>
      <c r="DT26" s="182"/>
      <c r="DU26" s="53"/>
      <c r="DV26" s="210"/>
      <c r="DW26" s="32"/>
      <c r="DX26" s="245"/>
      <c r="DY26" s="213"/>
    </row>
    <row r="27" spans="2:130" ht="12" customHeight="1" x14ac:dyDescent="0.3">
      <c r="B27" s="103" t="s">
        <v>81</v>
      </c>
      <c r="C27" s="53">
        <v>17</v>
      </c>
      <c r="D27" s="32">
        <v>17</v>
      </c>
      <c r="E27" s="246">
        <v>43</v>
      </c>
      <c r="F27" s="209">
        <v>18</v>
      </c>
      <c r="G27" s="10">
        <v>28</v>
      </c>
      <c r="H27" s="82" t="s">
        <v>210</v>
      </c>
      <c r="I27" s="12">
        <v>44</v>
      </c>
      <c r="J27" s="82" t="s">
        <v>210</v>
      </c>
      <c r="K27" s="12"/>
      <c r="L27" s="82" t="s">
        <v>210</v>
      </c>
      <c r="M27" s="264">
        <v>44</v>
      </c>
      <c r="N27" s="270" t="s">
        <v>280</v>
      </c>
      <c r="O27" s="248">
        <v>46</v>
      </c>
      <c r="P27" s="254" t="s">
        <v>241</v>
      </c>
      <c r="Q27" s="12"/>
      <c r="R27" s="82" t="s">
        <v>241</v>
      </c>
      <c r="S27" s="253">
        <v>44</v>
      </c>
      <c r="T27" s="254" t="s">
        <v>280</v>
      </c>
      <c r="U27" s="256">
        <v>44</v>
      </c>
      <c r="V27" s="254" t="s">
        <v>208</v>
      </c>
      <c r="W27" s="256">
        <v>46</v>
      </c>
      <c r="X27" s="254" t="s">
        <v>143</v>
      </c>
      <c r="Y27" s="12">
        <v>39</v>
      </c>
      <c r="Z27" s="82" t="s">
        <v>143</v>
      </c>
      <c r="AA27" s="12"/>
      <c r="AB27" s="82" t="s">
        <v>143</v>
      </c>
      <c r="AC27" s="284">
        <v>36</v>
      </c>
      <c r="AD27" s="82" t="s">
        <v>143</v>
      </c>
      <c r="AE27" s="12">
        <v>29</v>
      </c>
      <c r="AF27" s="82" t="s">
        <v>143</v>
      </c>
      <c r="AG27" s="12">
        <v>37</v>
      </c>
      <c r="AH27" s="82" t="s">
        <v>143</v>
      </c>
      <c r="AI27" s="12"/>
      <c r="AJ27" s="82" t="s">
        <v>143</v>
      </c>
      <c r="AK27" s="291">
        <v>39</v>
      </c>
      <c r="AL27" s="82" t="s">
        <v>143</v>
      </c>
      <c r="AM27" s="12"/>
      <c r="AN27" s="82" t="s">
        <v>143</v>
      </c>
      <c r="AO27" s="296">
        <v>28</v>
      </c>
      <c r="AP27" s="297" t="s">
        <v>207</v>
      </c>
      <c r="AQ27" s="302">
        <v>39</v>
      </c>
      <c r="AR27" s="199" t="s">
        <v>207</v>
      </c>
      <c r="AS27" s="200"/>
      <c r="AT27" s="199" t="s">
        <v>207</v>
      </c>
      <c r="AU27" s="293">
        <v>37</v>
      </c>
      <c r="AV27" s="254" t="s">
        <v>211</v>
      </c>
      <c r="AW27" s="12"/>
      <c r="AX27" s="82" t="s">
        <v>211</v>
      </c>
      <c r="AY27" s="12" t="s">
        <v>151</v>
      </c>
      <c r="AZ27" s="82" t="s">
        <v>211</v>
      </c>
      <c r="BA27" s="200">
        <v>27</v>
      </c>
      <c r="BB27" s="82" t="s">
        <v>211</v>
      </c>
      <c r="BC27" s="200">
        <v>32</v>
      </c>
      <c r="BD27" s="82" t="s">
        <v>211</v>
      </c>
      <c r="BE27" s="200">
        <v>27</v>
      </c>
      <c r="BF27" s="254" t="s">
        <v>143</v>
      </c>
      <c r="BG27" s="200">
        <v>32</v>
      </c>
      <c r="BH27" s="82" t="s">
        <v>143</v>
      </c>
      <c r="BI27" s="228">
        <v>30</v>
      </c>
      <c r="BJ27" s="82" t="s">
        <v>143</v>
      </c>
      <c r="BK27" s="330">
        <v>22</v>
      </c>
      <c r="BL27" s="254" t="s">
        <v>208</v>
      </c>
      <c r="BM27" s="293">
        <v>40</v>
      </c>
      <c r="BN27" s="254" t="s">
        <v>143</v>
      </c>
      <c r="BO27" s="327">
        <v>28</v>
      </c>
      <c r="BP27" s="254" t="s">
        <v>208</v>
      </c>
      <c r="BQ27" s="296">
        <v>29</v>
      </c>
      <c r="BR27" s="82" t="s">
        <v>208</v>
      </c>
      <c r="BS27" s="200"/>
      <c r="BT27" s="82" t="s">
        <v>208</v>
      </c>
      <c r="BU27" s="294">
        <v>34</v>
      </c>
      <c r="BV27" s="254" t="s">
        <v>207</v>
      </c>
      <c r="BW27" s="200"/>
      <c r="BX27" s="199" t="s">
        <v>207</v>
      </c>
      <c r="BY27" s="200"/>
      <c r="BZ27" s="199" t="s">
        <v>207</v>
      </c>
      <c r="CA27" s="200"/>
      <c r="CB27" s="199" t="s">
        <v>207</v>
      </c>
      <c r="CC27" s="294">
        <v>33</v>
      </c>
      <c r="CD27" s="297" t="s">
        <v>143</v>
      </c>
      <c r="CE27" s="200">
        <v>28</v>
      </c>
      <c r="CF27" s="199" t="s">
        <v>143</v>
      </c>
      <c r="CG27" s="296">
        <v>25</v>
      </c>
      <c r="CH27" s="297" t="s">
        <v>207</v>
      </c>
      <c r="CI27" s="200">
        <v>26</v>
      </c>
      <c r="CJ27" s="199" t="s">
        <v>207</v>
      </c>
      <c r="CK27" s="293">
        <v>38</v>
      </c>
      <c r="CL27" s="297" t="s">
        <v>211</v>
      </c>
      <c r="CM27" s="293">
        <v>40</v>
      </c>
      <c r="CN27" s="297" t="s">
        <v>309</v>
      </c>
      <c r="CO27" s="200">
        <v>37</v>
      </c>
      <c r="CP27" s="199" t="s">
        <v>309</v>
      </c>
      <c r="CQ27" s="200">
        <v>36</v>
      </c>
      <c r="CR27" s="199" t="s">
        <v>309</v>
      </c>
      <c r="CS27" s="295">
        <v>20</v>
      </c>
      <c r="CT27" s="368" t="s">
        <v>1169</v>
      </c>
      <c r="CU27" s="302">
        <v>52</v>
      </c>
      <c r="CV27" s="199" t="s">
        <v>309</v>
      </c>
      <c r="CW27" s="200">
        <v>36</v>
      </c>
      <c r="CX27" s="199" t="s">
        <v>309</v>
      </c>
      <c r="CY27" s="200"/>
      <c r="CZ27" s="199"/>
      <c r="DA27" s="200"/>
      <c r="DB27" s="199"/>
      <c r="DC27" s="200"/>
      <c r="DD27" s="199"/>
      <c r="DE27" s="200"/>
      <c r="DF27" s="199"/>
      <c r="DG27" s="200"/>
      <c r="DH27" s="199"/>
      <c r="DI27" s="200"/>
      <c r="DJ27" s="199"/>
      <c r="DK27" s="200"/>
      <c r="DL27" s="82"/>
      <c r="DM27" s="200"/>
      <c r="DN27" s="159">
        <f>COUNTA(E27,G27,I27,K27,M27,O27,Q27,S27,U27,W27,Y27,AA27,AC27,AE27,AG27,AI27,AK27,AM27,AO27,AQ27,AS27,AU27,AW27,AY27,BA27,BC27,BE27,BG27,BI27,BK27,BM27,BO27,BQ27,BS27,BU27,BW27, BY27,CA27,CC27,CE27,CG27,CI27,CK27,CM27,CO27,CQ27,CS27,CU27,CW27,CY27,DA27,DC27,DE27,DG27,DI27,DK27,DM27, )-1</f>
        <v>38</v>
      </c>
      <c r="DO27" s="9">
        <v>7</v>
      </c>
      <c r="DP27" s="9">
        <v>5</v>
      </c>
      <c r="DQ27" s="27">
        <v>58</v>
      </c>
      <c r="DR27" s="32">
        <v>4.5</v>
      </c>
      <c r="DS27" s="33">
        <v>5.25</v>
      </c>
      <c r="DT27" s="182">
        <f>SUM(E27,G27,I27,M27,O27,Q27,S27,U27,W27,Y27,AA27,AC27,AE27,AG27,AI27,AK27,AM27,AO27,AQ27,AS27,AU27,AW27,AY27,BA27,BC27,BE27,BG27,BI27,BK27,BM27,BO27,BQ27,BS27,BU27,BW27,BY27,CA27,CC27,CE27,CG27,CI27,CK27,CO27,CQ27,,CS27,CU27,CW27,CY27,DA27,DC27,DE27,DI27,DK27,DM27,)/DN27</f>
        <v>33.026315789473685</v>
      </c>
      <c r="DU27" s="173">
        <f>DQ27/DN27</f>
        <v>1.5263157894736843</v>
      </c>
      <c r="DV27" s="210">
        <f t="shared" ref="DV27" si="9">CX27-C27</f>
        <v>-7</v>
      </c>
      <c r="DW27" s="32">
        <v>13</v>
      </c>
      <c r="DX27" s="178">
        <f>DW27*0.2</f>
        <v>2.6</v>
      </c>
      <c r="DY27" s="213">
        <f xml:space="preserve"> SUM(DX27/DN27)</f>
        <v>6.8421052631578952E-2</v>
      </c>
    </row>
    <row r="28" spans="2:130" s="4" customFormat="1" ht="12" customHeight="1" x14ac:dyDescent="0.3">
      <c r="B28" s="103" t="s">
        <v>140</v>
      </c>
      <c r="C28" s="53"/>
      <c r="D28" s="32"/>
      <c r="E28" s="10"/>
      <c r="F28" s="32"/>
      <c r="G28" s="10"/>
      <c r="H28" s="82"/>
      <c r="I28" s="12"/>
      <c r="J28" s="82"/>
      <c r="K28" s="12"/>
      <c r="L28" s="82"/>
      <c r="M28" s="12"/>
      <c r="N28" s="260"/>
      <c r="O28" s="10"/>
      <c r="P28" s="82"/>
      <c r="Q28" s="12"/>
      <c r="R28" s="82"/>
      <c r="S28" s="12"/>
      <c r="T28" s="82"/>
      <c r="U28" s="12"/>
      <c r="V28" s="82"/>
      <c r="W28" s="12"/>
      <c r="X28" s="82"/>
      <c r="Y28" s="12"/>
      <c r="Z28" s="82"/>
      <c r="AA28" s="12"/>
      <c r="AB28" s="82"/>
      <c r="AC28" s="12"/>
      <c r="AD28" s="82"/>
      <c r="AE28" s="12"/>
      <c r="AF28" s="82"/>
      <c r="AG28" s="12"/>
      <c r="AH28" s="82"/>
      <c r="AI28" s="12"/>
      <c r="AJ28" s="82"/>
      <c r="AK28" s="12"/>
      <c r="AL28" s="82"/>
      <c r="AM28" s="12"/>
      <c r="AN28" s="82"/>
      <c r="AO28" s="200"/>
      <c r="AP28" s="199"/>
      <c r="AQ28" s="200"/>
      <c r="AR28" s="199"/>
      <c r="AS28" s="200"/>
      <c r="AT28" s="199"/>
      <c r="AU28" s="200"/>
      <c r="AV28" s="82"/>
      <c r="AW28" s="12"/>
      <c r="AX28" s="82"/>
      <c r="AY28" s="12"/>
      <c r="AZ28" s="82"/>
      <c r="BA28" s="200"/>
      <c r="BB28" s="82"/>
      <c r="BC28" s="200"/>
      <c r="BD28" s="82"/>
      <c r="BE28" s="200"/>
      <c r="BF28" s="82"/>
      <c r="BG28" s="200"/>
      <c r="BH28" s="82"/>
      <c r="BI28" s="228"/>
      <c r="BJ28" s="82"/>
      <c r="BK28" s="237"/>
      <c r="BL28" s="82"/>
      <c r="BM28" s="200"/>
      <c r="BN28" s="82"/>
      <c r="BO28" s="228"/>
      <c r="BP28" s="82"/>
      <c r="BQ28" s="200"/>
      <c r="BR28" s="82"/>
      <c r="BS28" s="200"/>
      <c r="BT28" s="82"/>
      <c r="BU28" s="200"/>
      <c r="BV28" s="82"/>
      <c r="BW28" s="200"/>
      <c r="BX28" s="199"/>
      <c r="BY28" s="200"/>
      <c r="BZ28" s="199"/>
      <c r="CA28" s="200"/>
      <c r="CB28" s="199"/>
      <c r="CC28" s="200"/>
      <c r="CD28" s="199"/>
      <c r="CE28" s="200"/>
      <c r="CF28" s="199"/>
      <c r="CG28" s="200"/>
      <c r="CH28" s="199"/>
      <c r="CI28" s="200"/>
      <c r="CJ28" s="199"/>
      <c r="CK28" s="200"/>
      <c r="CL28" s="199"/>
      <c r="CM28" s="200"/>
      <c r="CN28" s="199"/>
      <c r="CO28" s="200"/>
      <c r="CP28" s="199"/>
      <c r="CQ28" s="200"/>
      <c r="CR28" s="199"/>
      <c r="CS28" s="200"/>
      <c r="CT28" s="199"/>
      <c r="CU28" s="200"/>
      <c r="CV28" s="199"/>
      <c r="CW28" s="200"/>
      <c r="CX28" s="199"/>
      <c r="CY28" s="200"/>
      <c r="CZ28" s="199"/>
      <c r="DA28" s="200"/>
      <c r="DB28" s="199"/>
      <c r="DC28" s="200"/>
      <c r="DD28" s="199"/>
      <c r="DE28" s="200"/>
      <c r="DF28" s="199"/>
      <c r="DG28" s="200"/>
      <c r="DH28" s="199"/>
      <c r="DI28" s="200"/>
      <c r="DJ28" s="199"/>
      <c r="DK28" s="200"/>
      <c r="DL28" s="82"/>
      <c r="DM28" s="200"/>
      <c r="DN28" s="159"/>
      <c r="DO28" s="9"/>
      <c r="DP28" s="9"/>
      <c r="DQ28" s="10"/>
      <c r="DR28" s="32"/>
      <c r="DS28" s="33"/>
      <c r="DT28" s="29"/>
      <c r="DU28" s="53"/>
      <c r="DV28" s="210"/>
      <c r="DW28" s="32"/>
      <c r="DX28" s="33"/>
      <c r="DY28" s="214"/>
      <c r="DZ28" s="51"/>
    </row>
    <row r="29" spans="2:130" ht="12" customHeight="1" x14ac:dyDescent="0.3">
      <c r="B29" s="103" t="s">
        <v>24</v>
      </c>
      <c r="C29" s="53">
        <v>20</v>
      </c>
      <c r="D29" s="32">
        <v>20</v>
      </c>
      <c r="E29" s="246">
        <v>43</v>
      </c>
      <c r="F29" s="209">
        <v>21</v>
      </c>
      <c r="G29" s="10">
        <v>28</v>
      </c>
      <c r="H29" s="82" t="s">
        <v>209</v>
      </c>
      <c r="I29" s="12">
        <v>43</v>
      </c>
      <c r="J29" s="82" t="s">
        <v>209</v>
      </c>
      <c r="K29" s="261">
        <v>62</v>
      </c>
      <c r="L29" s="254" t="s">
        <v>239</v>
      </c>
      <c r="M29" s="12">
        <v>42</v>
      </c>
      <c r="N29" s="260" t="s">
        <v>239</v>
      </c>
      <c r="O29" s="248">
        <v>46</v>
      </c>
      <c r="P29" s="254" t="s">
        <v>301</v>
      </c>
      <c r="Q29" s="253">
        <v>45</v>
      </c>
      <c r="R29" s="254" t="s">
        <v>239</v>
      </c>
      <c r="S29" s="12"/>
      <c r="T29" s="82" t="s">
        <v>239</v>
      </c>
      <c r="U29" s="12"/>
      <c r="V29" s="82" t="s">
        <v>239</v>
      </c>
      <c r="W29" s="12"/>
      <c r="X29" s="82" t="s">
        <v>239</v>
      </c>
      <c r="Y29" s="12"/>
      <c r="Z29" s="82" t="s">
        <v>239</v>
      </c>
      <c r="AA29" s="12"/>
      <c r="AB29" s="82" t="s">
        <v>239</v>
      </c>
      <c r="AC29" s="285">
        <v>33</v>
      </c>
      <c r="AD29" s="82" t="s">
        <v>239</v>
      </c>
      <c r="AE29" s="287">
        <v>32</v>
      </c>
      <c r="AF29" s="254" t="s">
        <v>301</v>
      </c>
      <c r="AG29" s="259">
        <v>32</v>
      </c>
      <c r="AH29" s="254" t="s">
        <v>239</v>
      </c>
      <c r="AI29" s="256">
        <v>37</v>
      </c>
      <c r="AJ29" s="254" t="s">
        <v>210</v>
      </c>
      <c r="AK29" s="12"/>
      <c r="AL29" s="82" t="s">
        <v>210</v>
      </c>
      <c r="AM29" s="12"/>
      <c r="AN29" s="82" t="s">
        <v>210</v>
      </c>
      <c r="AO29" s="200">
        <v>33</v>
      </c>
      <c r="AP29" s="199" t="s">
        <v>210</v>
      </c>
      <c r="AQ29" s="301">
        <v>35</v>
      </c>
      <c r="AR29" s="297" t="s">
        <v>301</v>
      </c>
      <c r="AS29" s="200">
        <v>37</v>
      </c>
      <c r="AT29" s="199" t="s">
        <v>301</v>
      </c>
      <c r="AU29" s="200"/>
      <c r="AV29" s="82" t="s">
        <v>301</v>
      </c>
      <c r="AW29" s="12">
        <v>32</v>
      </c>
      <c r="AX29" s="82" t="s">
        <v>301</v>
      </c>
      <c r="AY29" s="12">
        <v>28</v>
      </c>
      <c r="AZ29" s="82" t="s">
        <v>301</v>
      </c>
      <c r="BA29" s="200"/>
      <c r="BB29" s="82" t="s">
        <v>301</v>
      </c>
      <c r="BC29" s="200">
        <v>34</v>
      </c>
      <c r="BD29" s="82" t="s">
        <v>301</v>
      </c>
      <c r="BE29" s="200"/>
      <c r="BF29" s="82" t="s">
        <v>301</v>
      </c>
      <c r="BG29" s="200">
        <v>31</v>
      </c>
      <c r="BH29" s="82" t="s">
        <v>301</v>
      </c>
      <c r="BI29" s="325">
        <v>37</v>
      </c>
      <c r="BJ29" s="254" t="s">
        <v>280</v>
      </c>
      <c r="BK29" s="237"/>
      <c r="BL29" s="82" t="s">
        <v>280</v>
      </c>
      <c r="BM29" s="200"/>
      <c r="BN29" s="82" t="s">
        <v>280</v>
      </c>
      <c r="BO29" s="228">
        <v>30</v>
      </c>
      <c r="BP29" s="82" t="s">
        <v>280</v>
      </c>
      <c r="BQ29" s="200"/>
      <c r="BR29" s="82" t="s">
        <v>280</v>
      </c>
      <c r="BS29" s="302">
        <v>35</v>
      </c>
      <c r="BT29" s="82" t="s">
        <v>280</v>
      </c>
      <c r="BU29" s="200"/>
      <c r="BV29" s="82" t="s">
        <v>280</v>
      </c>
      <c r="BW29" s="347">
        <v>26</v>
      </c>
      <c r="BX29" s="297" t="s">
        <v>301</v>
      </c>
      <c r="BY29" s="198">
        <v>27</v>
      </c>
      <c r="BZ29" s="199" t="s">
        <v>301</v>
      </c>
      <c r="CA29" s="337">
        <v>33</v>
      </c>
      <c r="CB29" s="297" t="s">
        <v>210</v>
      </c>
      <c r="CC29" s="351">
        <v>38</v>
      </c>
      <c r="CD29" s="297" t="s">
        <v>241</v>
      </c>
      <c r="CE29" s="198">
        <v>31</v>
      </c>
      <c r="CF29" s="199" t="s">
        <v>241</v>
      </c>
      <c r="CG29" s="353">
        <v>30</v>
      </c>
      <c r="CH29" s="199" t="s">
        <v>241</v>
      </c>
      <c r="CI29" s="350">
        <v>23</v>
      </c>
      <c r="CJ29" s="297" t="s">
        <v>280</v>
      </c>
      <c r="CK29" s="198">
        <v>33</v>
      </c>
      <c r="CL29" s="199" t="s">
        <v>280</v>
      </c>
      <c r="CM29" s="198">
        <v>33</v>
      </c>
      <c r="CN29" s="199" t="s">
        <v>280</v>
      </c>
      <c r="CO29" s="198">
        <v>37</v>
      </c>
      <c r="CP29" s="199" t="s">
        <v>280</v>
      </c>
      <c r="CQ29" s="198"/>
      <c r="CR29" s="199" t="s">
        <v>280</v>
      </c>
      <c r="CS29" s="198">
        <v>24</v>
      </c>
      <c r="CT29" s="201" t="s">
        <v>1164</v>
      </c>
      <c r="CU29" s="198">
        <v>47</v>
      </c>
      <c r="CV29" s="199" t="s">
        <v>280</v>
      </c>
      <c r="CW29" s="198">
        <v>39</v>
      </c>
      <c r="CX29" s="199" t="s">
        <v>280</v>
      </c>
      <c r="CY29" s="198"/>
      <c r="CZ29" s="199"/>
      <c r="DA29" s="198"/>
      <c r="DB29" s="199"/>
      <c r="DC29" s="198"/>
      <c r="DD29" s="199"/>
      <c r="DE29" s="198"/>
      <c r="DF29" s="199"/>
      <c r="DG29" s="198"/>
      <c r="DH29" s="199"/>
      <c r="DI29" s="198"/>
      <c r="DJ29" s="199"/>
      <c r="DK29" s="198"/>
      <c r="DL29" s="82"/>
      <c r="DM29" s="198"/>
      <c r="DN29" s="159">
        <f>COUNTA(E29,G29,I29,K29,M29,O29,Q29,S29,U29,W29,Y29,AA29,AC29,AE29,AG29,AI29,AK29,AM29,AO29,AQ29,AS29,AU29,AW29,AY29,BA29,BC29,BE29,BG29,BI29,BK29,BM29,BO29,BQ29,BS29,BU29,BW29, BY29,CA29,CC29,CE29,CG29,CI29,CK29,CM29,CO29,CQ29,CS29,CU29,CW29,CY29,DA29,DC29,DE29,DG29,DI29,DK29,DM29, )-1</f>
        <v>34</v>
      </c>
      <c r="DO29" s="9">
        <v>6</v>
      </c>
      <c r="DP29" s="9">
        <v>2</v>
      </c>
      <c r="DQ29" s="27">
        <v>27.5</v>
      </c>
      <c r="DR29" s="32">
        <v>2</v>
      </c>
      <c r="DS29" s="33">
        <v>2.8</v>
      </c>
      <c r="DT29" s="182">
        <f>SUM(E29,G29,I29,M29,O29,Q29,S29,U29,W29,Y29,AA29,AC29,AE29,AG29,AI29,AK29,AM29,AO29,AQ29,AS29,AU29,AW29,AY29,BA29,BC29,BE29,BG29,BI29,BK29,BM29,BO29,BQ29,BS29,BU29,BW29,BY29,CA29,CC29,CE29,CG29,CI29,CK29,CO29,CQ29,,CS29,CU29,CW29,CY29,DA29,DC29,DE29,DI29,DK29,DM29,)/DN29</f>
        <v>32.382352941176471</v>
      </c>
      <c r="DU29" s="183">
        <f>(DQ29+DS29)/DN29</f>
        <v>0.89117647058823535</v>
      </c>
      <c r="DV29" s="210">
        <f t="shared" ref="DV29" si="10">CX29-C29</f>
        <v>-3</v>
      </c>
      <c r="DW29" s="32">
        <v>18</v>
      </c>
      <c r="DX29" s="178">
        <f>DW29*0.2</f>
        <v>3.6</v>
      </c>
      <c r="DY29" s="213">
        <f xml:space="preserve"> SUM(DX29/DN29)</f>
        <v>0.10588235294117647</v>
      </c>
    </row>
    <row r="30" spans="2:130" ht="12" customHeight="1" x14ac:dyDescent="0.3">
      <c r="B30" s="103" t="s">
        <v>129</v>
      </c>
      <c r="C30" s="53"/>
      <c r="D30" s="32"/>
      <c r="E30" s="10"/>
      <c r="F30" s="32"/>
      <c r="G30" s="10"/>
      <c r="H30" s="82"/>
      <c r="I30" s="12"/>
      <c r="J30" s="82"/>
      <c r="K30" s="12"/>
      <c r="L30" s="82"/>
      <c r="M30" s="12"/>
      <c r="N30" s="260"/>
      <c r="O30" s="10"/>
      <c r="P30" s="82"/>
      <c r="Q30" s="12"/>
      <c r="R30" s="82"/>
      <c r="S30" s="12"/>
      <c r="T30" s="82"/>
      <c r="U30" s="12"/>
      <c r="V30" s="82"/>
      <c r="W30" s="12"/>
      <c r="X30" s="82"/>
      <c r="Y30" s="12"/>
      <c r="Z30" s="82"/>
      <c r="AA30" s="12"/>
      <c r="AB30" s="82"/>
      <c r="AC30" s="12"/>
      <c r="AD30" s="82"/>
      <c r="AE30" s="12"/>
      <c r="AF30" s="82"/>
      <c r="AG30" s="12"/>
      <c r="AH30" s="82"/>
      <c r="AI30" s="12"/>
      <c r="AJ30" s="82"/>
      <c r="AK30" s="12"/>
      <c r="AL30" s="82"/>
      <c r="AM30" s="12"/>
      <c r="AN30" s="82"/>
      <c r="AO30" s="200"/>
      <c r="AP30" s="199"/>
      <c r="AQ30" s="200"/>
      <c r="AR30" s="199"/>
      <c r="AS30" s="200"/>
      <c r="AT30" s="199"/>
      <c r="AU30" s="200"/>
      <c r="AV30" s="82"/>
      <c r="AW30" s="12"/>
      <c r="AX30" s="82"/>
      <c r="AY30" s="12"/>
      <c r="AZ30" s="82"/>
      <c r="BA30" s="200"/>
      <c r="BB30" s="82"/>
      <c r="BC30" s="200"/>
      <c r="BD30" s="199"/>
      <c r="BE30" s="200"/>
      <c r="BF30" s="199"/>
      <c r="BG30" s="200"/>
      <c r="BH30" s="199"/>
      <c r="BI30" s="228"/>
      <c r="BJ30" s="199"/>
      <c r="BK30" s="237"/>
      <c r="BL30" s="199"/>
      <c r="BM30" s="200"/>
      <c r="BN30" s="199"/>
      <c r="BO30" s="228"/>
      <c r="BP30" s="199"/>
      <c r="BQ30" s="200"/>
      <c r="BR30" s="199"/>
      <c r="BS30" s="200"/>
      <c r="BT30" s="199"/>
      <c r="BU30" s="200"/>
      <c r="BV30" s="199"/>
      <c r="BW30" s="200"/>
      <c r="BX30" s="199"/>
      <c r="BY30" s="200"/>
      <c r="BZ30" s="199"/>
      <c r="CA30" s="200"/>
      <c r="CB30" s="199"/>
      <c r="CC30" s="200"/>
      <c r="CD30" s="199"/>
      <c r="CE30" s="200"/>
      <c r="CF30" s="199"/>
      <c r="CG30" s="200"/>
      <c r="CH30" s="199"/>
      <c r="CI30" s="200"/>
      <c r="CJ30" s="199"/>
      <c r="CK30" s="200"/>
      <c r="CL30" s="199"/>
      <c r="CM30" s="200"/>
      <c r="CN30" s="199"/>
      <c r="CO30" s="200"/>
      <c r="CP30" s="199"/>
      <c r="CQ30" s="200"/>
      <c r="CR30" s="199"/>
      <c r="CS30" s="200"/>
      <c r="CT30" s="199"/>
      <c r="CU30" s="200"/>
      <c r="CV30" s="199"/>
      <c r="CW30" s="200"/>
      <c r="CX30" s="199"/>
      <c r="CY30" s="200"/>
      <c r="CZ30" s="199"/>
      <c r="DA30" s="200"/>
      <c r="DB30" s="199"/>
      <c r="DC30" s="200"/>
      <c r="DD30" s="199"/>
      <c r="DE30" s="200"/>
      <c r="DF30" s="199"/>
      <c r="DG30" s="200"/>
      <c r="DH30" s="199"/>
      <c r="DI30" s="200"/>
      <c r="DJ30" s="199"/>
      <c r="DK30" s="200"/>
      <c r="DL30" s="82"/>
      <c r="DM30" s="200"/>
      <c r="DN30" s="159"/>
      <c r="DO30" s="9"/>
      <c r="DP30" s="9"/>
      <c r="DQ30" s="27"/>
      <c r="DR30" s="32"/>
      <c r="DS30" s="33"/>
      <c r="DT30" s="29"/>
      <c r="DU30" s="173"/>
      <c r="DV30" s="210"/>
      <c r="DW30" s="32"/>
      <c r="DX30" s="33"/>
      <c r="DY30" s="214"/>
    </row>
    <row r="31" spans="2:130" ht="12" customHeight="1" x14ac:dyDescent="0.3">
      <c r="B31" s="103" t="s">
        <v>25</v>
      </c>
      <c r="C31" s="53">
        <v>28</v>
      </c>
      <c r="D31" s="32">
        <v>28</v>
      </c>
      <c r="E31" s="10">
        <v>46</v>
      </c>
      <c r="F31" s="32">
        <v>28</v>
      </c>
      <c r="G31" s="251">
        <v>29</v>
      </c>
      <c r="H31" s="82" t="s">
        <v>142</v>
      </c>
      <c r="I31" s="259">
        <v>33</v>
      </c>
      <c r="J31" s="82" t="s">
        <v>240</v>
      </c>
      <c r="K31" s="253">
        <v>64</v>
      </c>
      <c r="L31" s="254" t="s">
        <v>273</v>
      </c>
      <c r="M31" s="12">
        <v>39</v>
      </c>
      <c r="N31" s="260" t="s">
        <v>273</v>
      </c>
      <c r="O31" s="10">
        <v>44</v>
      </c>
      <c r="P31" s="82" t="s">
        <v>273</v>
      </c>
      <c r="Q31" s="261">
        <v>49</v>
      </c>
      <c r="R31" s="254" t="s">
        <v>240</v>
      </c>
      <c r="S31" s="253">
        <v>44</v>
      </c>
      <c r="T31" s="254" t="s">
        <v>273</v>
      </c>
      <c r="U31" s="12"/>
      <c r="V31" s="82" t="s">
        <v>273</v>
      </c>
      <c r="W31" s="12">
        <v>39</v>
      </c>
      <c r="X31" s="82" t="s">
        <v>273</v>
      </c>
      <c r="Y31" s="264">
        <v>42</v>
      </c>
      <c r="Z31" s="254" t="s">
        <v>240</v>
      </c>
      <c r="AA31" s="12"/>
      <c r="AB31" s="82" t="s">
        <v>240</v>
      </c>
      <c r="AC31" s="285">
        <v>33</v>
      </c>
      <c r="AD31" s="82" t="s">
        <v>240</v>
      </c>
      <c r="AE31" s="253">
        <v>27</v>
      </c>
      <c r="AF31" s="254" t="s">
        <v>273</v>
      </c>
      <c r="AG31" s="12">
        <v>36</v>
      </c>
      <c r="AH31" s="82" t="s">
        <v>273</v>
      </c>
      <c r="AI31" s="12">
        <v>33</v>
      </c>
      <c r="AJ31" s="82" t="s">
        <v>273</v>
      </c>
      <c r="AK31" s="249">
        <v>40</v>
      </c>
      <c r="AL31" s="82" t="s">
        <v>273</v>
      </c>
      <c r="AM31" s="12"/>
      <c r="AN31" s="82" t="s">
        <v>273</v>
      </c>
      <c r="AO31" s="200">
        <v>29</v>
      </c>
      <c r="AP31" s="199" t="s">
        <v>273</v>
      </c>
      <c r="AQ31" s="302">
        <v>39</v>
      </c>
      <c r="AR31" s="199" t="s">
        <v>273</v>
      </c>
      <c r="AS31" s="293">
        <v>46</v>
      </c>
      <c r="AT31" s="297" t="s">
        <v>142</v>
      </c>
      <c r="AU31" s="200">
        <v>35</v>
      </c>
      <c r="AV31" s="82" t="s">
        <v>142</v>
      </c>
      <c r="AW31" s="259">
        <v>29</v>
      </c>
      <c r="AX31" s="254" t="s">
        <v>240</v>
      </c>
      <c r="AY31" s="259">
        <v>26</v>
      </c>
      <c r="AZ31" s="254" t="s">
        <v>273</v>
      </c>
      <c r="BA31" s="295">
        <v>22</v>
      </c>
      <c r="BB31" s="254" t="s">
        <v>556</v>
      </c>
      <c r="BC31" s="294">
        <v>37</v>
      </c>
      <c r="BD31" s="297" t="s">
        <v>273</v>
      </c>
      <c r="BE31" s="200">
        <v>25</v>
      </c>
      <c r="BF31" s="297" t="s">
        <v>477</v>
      </c>
      <c r="BG31" s="200">
        <v>33</v>
      </c>
      <c r="BH31" s="199" t="s">
        <v>477</v>
      </c>
      <c r="BI31" s="327">
        <v>23</v>
      </c>
      <c r="BJ31" s="297" t="s">
        <v>476</v>
      </c>
      <c r="BK31" s="334">
        <v>37</v>
      </c>
      <c r="BL31" s="297" t="s">
        <v>477</v>
      </c>
      <c r="BM31" s="200"/>
      <c r="BN31" s="199" t="s">
        <v>477</v>
      </c>
      <c r="BO31" s="228">
        <v>32</v>
      </c>
      <c r="BP31" s="199" t="s">
        <v>477</v>
      </c>
      <c r="BQ31" s="294">
        <v>32</v>
      </c>
      <c r="BR31" s="297" t="s">
        <v>556</v>
      </c>
      <c r="BS31" s="300">
        <v>36</v>
      </c>
      <c r="BT31" s="297" t="s">
        <v>273</v>
      </c>
      <c r="BU31" s="200">
        <v>33</v>
      </c>
      <c r="BV31" s="199" t="s">
        <v>273</v>
      </c>
      <c r="BW31" s="200">
        <v>33</v>
      </c>
      <c r="BX31" s="199" t="s">
        <v>273</v>
      </c>
      <c r="BY31" s="200">
        <v>30</v>
      </c>
      <c r="BZ31" s="199" t="s">
        <v>273</v>
      </c>
      <c r="CA31" s="200">
        <v>29</v>
      </c>
      <c r="CB31" s="199" t="s">
        <v>273</v>
      </c>
      <c r="CC31" s="200"/>
      <c r="CD31" s="199" t="s">
        <v>273</v>
      </c>
      <c r="CE31" s="200"/>
      <c r="CF31" s="199" t="s">
        <v>273</v>
      </c>
      <c r="CG31" s="295">
        <v>24</v>
      </c>
      <c r="CH31" s="297" t="s">
        <v>477</v>
      </c>
      <c r="CI31" s="200">
        <v>24</v>
      </c>
      <c r="CJ31" s="199" t="s">
        <v>477</v>
      </c>
      <c r="CK31" s="200">
        <v>35</v>
      </c>
      <c r="CL31" s="199" t="s">
        <v>477</v>
      </c>
      <c r="CM31" s="200"/>
      <c r="CN31" s="199" t="s">
        <v>477</v>
      </c>
      <c r="CO31" s="294">
        <v>43</v>
      </c>
      <c r="CP31" s="297" t="s">
        <v>556</v>
      </c>
      <c r="CQ31" s="293">
        <v>49</v>
      </c>
      <c r="CR31" s="297" t="s">
        <v>240</v>
      </c>
      <c r="CS31" s="200">
        <v>26</v>
      </c>
      <c r="CT31" s="199" t="s">
        <v>1163</v>
      </c>
      <c r="CU31" s="300">
        <v>54</v>
      </c>
      <c r="CV31" s="199" t="s">
        <v>240</v>
      </c>
      <c r="CW31" s="200">
        <v>37</v>
      </c>
      <c r="CX31" s="199" t="s">
        <v>240</v>
      </c>
      <c r="CY31" s="200"/>
      <c r="CZ31" s="199"/>
      <c r="DA31" s="200"/>
      <c r="DB31" s="199"/>
      <c r="DC31" s="200"/>
      <c r="DD31" s="199"/>
      <c r="DE31" s="200"/>
      <c r="DF31" s="199"/>
      <c r="DG31" s="200"/>
      <c r="DH31" s="199"/>
      <c r="DI31" s="200"/>
      <c r="DJ31" s="199"/>
      <c r="DK31" s="200"/>
      <c r="DL31" s="82"/>
      <c r="DM31" s="200"/>
      <c r="DN31" s="159">
        <f>COUNTA(E31,G31,I31,K31,M31,O31,Q31,S31,U31,W31,Y31,AA31,AC31,AE31,AG31,AI31,AK31,AM31,AO31,AQ31,AS31,AU31,AW31,AY31,BA31,BC31,BE31,BG31,BI31,BK31,BM31,BO31,BQ31,BS31,BU31,BW31, BY31,CA31,CC31,CE31,CG31,CI31,CK31,CM31,CO31,CQ31,CS31,CU31,CW31,CY31,DA31,DC31,DE31,DG31,DI31,DK31,DM31, )-1</f>
        <v>42</v>
      </c>
      <c r="DO31" s="9">
        <v>6</v>
      </c>
      <c r="DP31" s="9">
        <v>5</v>
      </c>
      <c r="DQ31" s="27">
        <v>45.5</v>
      </c>
      <c r="DR31" s="32">
        <v>1</v>
      </c>
      <c r="DS31" s="33">
        <v>2.2000000000000002</v>
      </c>
      <c r="DT31" s="182">
        <f>SUM(E31,G31,I31,M31,O31,Q31,S31,U31,W31,Y31,AA31,AC31,AE31,AG31,AI31,AK31,AM31,AO31,AQ31,AS31,AU31,AW31,AY31,BA31,BC31,BE31,BG31,BI31,BK31,BM31,BO31,BQ31,BS31,BU31,BW31,BY31,CA31,CC31,CE31,CG31,CI31,CK31,CO31,CQ31,,CS31,CU31,CW31,CY31,DA31,DC31,DE31,DI31,DK31,DM31,)/DN31</f>
        <v>34.095238095238095</v>
      </c>
      <c r="DU31" s="183">
        <f>(DQ31+DS31)/DN31</f>
        <v>1.1357142857142857</v>
      </c>
      <c r="DV31" s="210">
        <f t="shared" ref="DV31" si="11">CX31-C31</f>
        <v>1</v>
      </c>
      <c r="DW31" s="32">
        <v>23</v>
      </c>
      <c r="DX31" s="178">
        <f>DW31*0.2</f>
        <v>4.6000000000000005</v>
      </c>
      <c r="DY31" s="213">
        <f xml:space="preserve"> SUM(DX31/DN31)</f>
        <v>0.10952380952380954</v>
      </c>
    </row>
    <row r="32" spans="2:130" ht="12" customHeight="1" x14ac:dyDescent="0.3">
      <c r="B32" s="103" t="s">
        <v>20</v>
      </c>
      <c r="C32" s="53"/>
      <c r="D32" s="32"/>
      <c r="E32" s="10"/>
      <c r="F32" s="32"/>
      <c r="G32" s="10"/>
      <c r="H32" s="82"/>
      <c r="I32" s="12"/>
      <c r="J32" s="82"/>
      <c r="K32" s="12"/>
      <c r="L32" s="82"/>
      <c r="M32" s="12"/>
      <c r="N32" s="260"/>
      <c r="O32" s="10"/>
      <c r="P32" s="82"/>
      <c r="Q32" s="12"/>
      <c r="R32" s="82"/>
      <c r="S32" s="12"/>
      <c r="T32" s="82"/>
      <c r="U32" s="12"/>
      <c r="V32" s="82"/>
      <c r="W32" s="12"/>
      <c r="X32" s="82"/>
      <c r="Y32" s="12"/>
      <c r="Z32" s="82"/>
      <c r="AA32" s="12"/>
      <c r="AB32" s="82"/>
      <c r="AC32" s="12"/>
      <c r="AD32" s="82"/>
      <c r="AE32" s="12"/>
      <c r="AF32" s="82"/>
      <c r="AG32" s="12"/>
      <c r="AH32" s="82"/>
      <c r="AI32" s="12"/>
      <c r="AJ32" s="82"/>
      <c r="AK32" s="12"/>
      <c r="AL32" s="82"/>
      <c r="AM32" s="12"/>
      <c r="AN32" s="82"/>
      <c r="AO32" s="200"/>
      <c r="AP32" s="199"/>
      <c r="AQ32" s="200"/>
      <c r="AR32" s="199"/>
      <c r="AS32" s="200"/>
      <c r="AT32" s="199"/>
      <c r="AU32" s="200"/>
      <c r="AV32" s="82"/>
      <c r="AW32" s="12"/>
      <c r="AX32" s="82"/>
      <c r="AY32" s="12"/>
      <c r="AZ32" s="82"/>
      <c r="BA32" s="200"/>
      <c r="BB32" s="82"/>
      <c r="BC32" s="200"/>
      <c r="BD32" s="199"/>
      <c r="BE32" s="200"/>
      <c r="BF32" s="199"/>
      <c r="BG32" s="200"/>
      <c r="BH32" s="199"/>
      <c r="BI32" s="228"/>
      <c r="BJ32" s="199"/>
      <c r="BK32" s="237"/>
      <c r="BL32" s="199"/>
      <c r="BM32" s="200"/>
      <c r="BN32" s="199"/>
      <c r="BO32" s="228"/>
      <c r="BP32" s="199"/>
      <c r="BQ32" s="200"/>
      <c r="BR32" s="199"/>
      <c r="BS32" s="200"/>
      <c r="BT32" s="199"/>
      <c r="BU32" s="200"/>
      <c r="BV32" s="199"/>
      <c r="BW32" s="200"/>
      <c r="BX32" s="199"/>
      <c r="BY32" s="200"/>
      <c r="BZ32" s="199"/>
      <c r="CA32" s="200"/>
      <c r="CB32" s="199"/>
      <c r="CC32" s="200"/>
      <c r="CD32" s="199"/>
      <c r="CE32" s="200"/>
      <c r="CF32" s="199"/>
      <c r="CG32" s="200"/>
      <c r="CH32" s="199"/>
      <c r="CI32" s="200"/>
      <c r="CJ32" s="199"/>
      <c r="CK32" s="200"/>
      <c r="CL32" s="199"/>
      <c r="CM32" s="200"/>
      <c r="CN32" s="199"/>
      <c r="CO32" s="200"/>
      <c r="CP32" s="199"/>
      <c r="CQ32" s="200"/>
      <c r="CR32" s="199"/>
      <c r="CS32" s="200"/>
      <c r="CT32" s="199"/>
      <c r="CU32" s="200"/>
      <c r="CV32" s="199"/>
      <c r="CW32" s="200"/>
      <c r="CX32" s="199"/>
      <c r="CY32" s="200"/>
      <c r="CZ32" s="199"/>
      <c r="DA32" s="200"/>
      <c r="DB32" s="199"/>
      <c r="DC32" s="200"/>
      <c r="DD32" s="199"/>
      <c r="DE32" s="200"/>
      <c r="DF32" s="199"/>
      <c r="DG32" s="200"/>
      <c r="DH32" s="199"/>
      <c r="DI32" s="200"/>
      <c r="DJ32" s="199"/>
      <c r="DK32" s="200"/>
      <c r="DL32" s="82"/>
      <c r="DM32" s="200"/>
      <c r="DN32" s="159"/>
      <c r="DO32" s="9"/>
      <c r="DP32" s="9"/>
      <c r="DQ32" s="27"/>
      <c r="DR32" s="32"/>
      <c r="DS32" s="33"/>
      <c r="DT32" s="182"/>
      <c r="DU32" s="173"/>
      <c r="DV32" s="210"/>
      <c r="DW32" s="32"/>
      <c r="DX32" s="33"/>
      <c r="DY32" s="213"/>
    </row>
    <row r="33" spans="2:141" ht="13.5" customHeight="1" x14ac:dyDescent="0.3">
      <c r="B33" s="103" t="s">
        <v>78</v>
      </c>
      <c r="C33" s="53">
        <v>16</v>
      </c>
      <c r="D33" s="32">
        <v>16</v>
      </c>
      <c r="E33" s="10"/>
      <c r="F33" s="32">
        <v>16</v>
      </c>
      <c r="G33" s="10">
        <v>28</v>
      </c>
      <c r="H33" s="32">
        <v>16</v>
      </c>
      <c r="I33" s="10"/>
      <c r="J33" s="82" t="s">
        <v>241</v>
      </c>
      <c r="K33" s="12"/>
      <c r="L33" s="82" t="s">
        <v>241</v>
      </c>
      <c r="M33" s="12"/>
      <c r="N33" s="32">
        <v>16</v>
      </c>
      <c r="O33" s="10">
        <v>41</v>
      </c>
      <c r="P33" s="8">
        <v>16</v>
      </c>
      <c r="Q33" s="261">
        <v>49</v>
      </c>
      <c r="R33" s="255">
        <v>15</v>
      </c>
      <c r="S33" s="253">
        <v>44</v>
      </c>
      <c r="T33" s="255">
        <v>16</v>
      </c>
      <c r="U33" s="258">
        <v>34</v>
      </c>
      <c r="V33" s="255">
        <v>18</v>
      </c>
      <c r="W33" s="12">
        <v>37</v>
      </c>
      <c r="X33" s="8">
        <v>18</v>
      </c>
      <c r="Y33" s="12"/>
      <c r="Z33" s="8">
        <v>18</v>
      </c>
      <c r="AA33" s="264">
        <v>37</v>
      </c>
      <c r="AB33" s="255">
        <v>17</v>
      </c>
      <c r="AC33" s="249">
        <v>36</v>
      </c>
      <c r="AD33" s="8">
        <v>17</v>
      </c>
      <c r="AE33" s="253">
        <v>27</v>
      </c>
      <c r="AF33" s="255">
        <v>18</v>
      </c>
      <c r="AG33" s="12">
        <v>36</v>
      </c>
      <c r="AH33" s="8">
        <v>18</v>
      </c>
      <c r="AI33" s="264">
        <v>36</v>
      </c>
      <c r="AJ33" s="255">
        <v>17</v>
      </c>
      <c r="AK33" s="12"/>
      <c r="AL33" s="8">
        <v>17</v>
      </c>
      <c r="AM33" s="12"/>
      <c r="AN33" s="8">
        <v>17</v>
      </c>
      <c r="AO33" s="293">
        <v>39</v>
      </c>
      <c r="AP33" s="298">
        <v>15</v>
      </c>
      <c r="AQ33" s="302">
        <v>39</v>
      </c>
      <c r="AR33" s="202">
        <v>15</v>
      </c>
      <c r="AS33" s="200">
        <v>34</v>
      </c>
      <c r="AT33" s="202">
        <v>15</v>
      </c>
      <c r="AU33" s="306">
        <v>36</v>
      </c>
      <c r="AV33" s="255">
        <v>14</v>
      </c>
      <c r="AW33" s="258">
        <v>23</v>
      </c>
      <c r="AX33" s="255">
        <v>16</v>
      </c>
      <c r="AY33" s="12"/>
      <c r="AZ33" s="8">
        <v>16</v>
      </c>
      <c r="BA33" s="200">
        <v>28</v>
      </c>
      <c r="BB33" s="8">
        <v>16</v>
      </c>
      <c r="BC33" s="204">
        <v>30</v>
      </c>
      <c r="BD33" s="8">
        <v>16</v>
      </c>
      <c r="BE33" s="204">
        <v>32</v>
      </c>
      <c r="BF33" s="8">
        <v>16</v>
      </c>
      <c r="BG33" s="200">
        <v>33</v>
      </c>
      <c r="BH33" s="8">
        <v>16</v>
      </c>
      <c r="BI33" s="228"/>
      <c r="BJ33" s="8">
        <v>16</v>
      </c>
      <c r="BK33" s="331">
        <v>24</v>
      </c>
      <c r="BL33" s="255">
        <v>17</v>
      </c>
      <c r="BM33" s="200"/>
      <c r="BN33" s="8">
        <v>17</v>
      </c>
      <c r="BO33" s="228"/>
      <c r="BP33" s="8">
        <v>17</v>
      </c>
      <c r="BQ33" s="200">
        <v>31</v>
      </c>
      <c r="BR33" s="8">
        <v>17</v>
      </c>
      <c r="BS33" s="200"/>
      <c r="BT33" s="8">
        <v>17</v>
      </c>
      <c r="BU33" s="293">
        <v>37</v>
      </c>
      <c r="BV33" s="255">
        <v>15</v>
      </c>
      <c r="BW33" s="200"/>
      <c r="BX33" s="202">
        <v>15</v>
      </c>
      <c r="BY33" s="295">
        <v>23</v>
      </c>
      <c r="BZ33" s="298">
        <v>17</v>
      </c>
      <c r="CA33" s="200"/>
      <c r="CB33" s="202">
        <v>17</v>
      </c>
      <c r="CC33" s="294">
        <v>33</v>
      </c>
      <c r="CD33" s="298">
        <v>16</v>
      </c>
      <c r="CE33" s="200">
        <v>28</v>
      </c>
      <c r="CF33" s="202">
        <v>16</v>
      </c>
      <c r="CG33" s="293">
        <v>42</v>
      </c>
      <c r="CH33" s="298">
        <v>14</v>
      </c>
      <c r="CI33" s="200"/>
      <c r="CJ33" s="202">
        <v>14</v>
      </c>
      <c r="CK33" s="200">
        <v>34</v>
      </c>
      <c r="CL33" s="202">
        <v>14</v>
      </c>
      <c r="CM33" s="200"/>
      <c r="CN33" s="202">
        <v>14</v>
      </c>
      <c r="CO33" s="200">
        <v>35</v>
      </c>
      <c r="CP33" s="202">
        <v>14</v>
      </c>
      <c r="CQ33" s="200"/>
      <c r="CR33" s="202">
        <v>14</v>
      </c>
      <c r="CS33" s="295">
        <v>20</v>
      </c>
      <c r="CT33" s="202">
        <v>6</v>
      </c>
      <c r="CU33" s="367">
        <v>40</v>
      </c>
      <c r="CV33" s="202">
        <v>14</v>
      </c>
      <c r="CW33" s="200">
        <v>36</v>
      </c>
      <c r="CX33" s="202">
        <v>14</v>
      </c>
      <c r="CY33" s="200"/>
      <c r="CZ33" s="202"/>
      <c r="DA33" s="200"/>
      <c r="DB33" s="202"/>
      <c r="DC33" s="200"/>
      <c r="DD33" s="202"/>
      <c r="DE33" s="200"/>
      <c r="DF33" s="202"/>
      <c r="DG33" s="200"/>
      <c r="DH33" s="202"/>
      <c r="DI33" s="200"/>
      <c r="DJ33" s="202"/>
      <c r="DK33" s="200"/>
      <c r="DL33" s="8"/>
      <c r="DM33" s="200"/>
      <c r="DN33" s="159">
        <f>COUNTA(E33,G33,I33,K33,M33,O33,Q33,S33,U33,W33,Y33,AA33,AC33,AE33,AG33,AI33,AK33,AM33,AO33,AQ33,AS33,AU33,AW33,AY33,BA33,BC33,BE33,BG33,BI33,BK33,BM33,BO33,BQ33,BS33,BU33,BW33, BY33,CA33,CC33,CE33,CG33,CI33,CK33,CM33,CO33,CQ33,CS33,CU33,CW33,CY33,DA33,DC33,DE33,DG33,DI33,DK33,DM33, )-1</f>
        <v>32</v>
      </c>
      <c r="DO33" s="71">
        <v>5</v>
      </c>
      <c r="DP33" s="72">
        <v>4</v>
      </c>
      <c r="DQ33" s="73">
        <v>34.5</v>
      </c>
      <c r="DR33" s="74">
        <v>0.5</v>
      </c>
      <c r="DS33" s="75">
        <v>0.6</v>
      </c>
      <c r="DT33" s="182">
        <f>SUM(E33,G33,I33,M33,O33,Q33,S33,U33,W33,Y33,AA33,AC33,AE33,AG33,AI33,AK33,AM33,AO33,AQ33,AS33,AU33,AW33,AY33,BA33,BC33,BE33,BG33,BI33,BK33,BM33,BO33,BQ33,BS33,BU33,BW33,BY33,CA33,CC33,CE33,CG33,CI33,CK33,CO33,CQ33,,CS33,CU33,CW33,CY33,DA33,DC33,DE33,DI33,DK33,DM33,)/DN33</f>
        <v>33.8125</v>
      </c>
      <c r="DU33" s="183">
        <f>(DQ33+DS33)/DN33</f>
        <v>1.096875</v>
      </c>
      <c r="DV33" s="210">
        <f t="shared" ref="DV33" si="12">CX33-C33</f>
        <v>-2</v>
      </c>
      <c r="DW33" s="74">
        <v>16</v>
      </c>
      <c r="DX33" s="178">
        <f>DW33*0.2</f>
        <v>3.2</v>
      </c>
      <c r="DY33" s="213">
        <f xml:space="preserve"> SUM(DX33/DN33)</f>
        <v>0.1</v>
      </c>
    </row>
    <row r="34" spans="2:141" ht="12" customHeight="1" x14ac:dyDescent="0.3">
      <c r="B34" s="103" t="s">
        <v>130</v>
      </c>
      <c r="C34" s="53"/>
      <c r="D34" s="32"/>
      <c r="E34" s="10"/>
      <c r="F34" s="32"/>
      <c r="G34" s="10"/>
      <c r="H34" s="32"/>
      <c r="I34" s="10"/>
      <c r="J34" s="82"/>
      <c r="K34" s="12"/>
      <c r="L34" s="82"/>
      <c r="M34" s="12"/>
      <c r="N34" s="32"/>
      <c r="O34" s="10"/>
      <c r="P34" s="8"/>
      <c r="Q34" s="12"/>
      <c r="R34" s="8"/>
      <c r="S34" s="12"/>
      <c r="T34" s="8"/>
      <c r="U34" s="12"/>
      <c r="V34" s="8"/>
      <c r="W34" s="12"/>
      <c r="X34" s="8"/>
      <c r="Y34" s="12"/>
      <c r="Z34" s="8"/>
      <c r="AA34" s="12"/>
      <c r="AB34" s="8"/>
      <c r="AC34" s="12"/>
      <c r="AD34" s="8"/>
      <c r="AE34" s="12"/>
      <c r="AF34" s="8"/>
      <c r="AG34" s="12"/>
      <c r="AH34" s="8"/>
      <c r="AI34" s="12"/>
      <c r="AJ34" s="8"/>
      <c r="AK34" s="12"/>
      <c r="AL34" s="8"/>
      <c r="AM34" s="12"/>
      <c r="AN34" s="8"/>
      <c r="AO34" s="200"/>
      <c r="AP34" s="202"/>
      <c r="AQ34" s="200"/>
      <c r="AR34" s="202"/>
      <c r="AS34" s="200"/>
      <c r="AT34" s="202"/>
      <c r="AU34" s="200"/>
      <c r="AV34" s="8"/>
      <c r="AW34" s="12"/>
      <c r="AX34" s="8"/>
      <c r="AY34" s="12"/>
      <c r="AZ34" s="8"/>
      <c r="BA34" s="200"/>
      <c r="BB34" s="8"/>
      <c r="BC34" s="204"/>
      <c r="BD34" s="8"/>
      <c r="BE34" s="204"/>
      <c r="BF34" s="8"/>
      <c r="BG34" s="200"/>
      <c r="BH34" s="8"/>
      <c r="BI34" s="228"/>
      <c r="BJ34" s="8"/>
      <c r="BK34" s="237"/>
      <c r="BL34" s="8"/>
      <c r="BM34" s="200"/>
      <c r="BN34" s="8"/>
      <c r="BO34" s="228"/>
      <c r="BP34" s="8"/>
      <c r="BQ34" s="200"/>
      <c r="BR34" s="8"/>
      <c r="BS34" s="204"/>
      <c r="BT34" s="8"/>
      <c r="BU34" s="200"/>
      <c r="BV34" s="8"/>
      <c r="BW34" s="200"/>
      <c r="BX34" s="202"/>
      <c r="BY34" s="200"/>
      <c r="BZ34" s="202"/>
      <c r="CA34" s="200"/>
      <c r="CB34" s="202"/>
      <c r="CC34" s="200"/>
      <c r="CD34" s="202"/>
      <c r="CE34" s="200"/>
      <c r="CF34" s="202"/>
      <c r="CG34" s="200"/>
      <c r="CH34" s="202"/>
      <c r="CI34" s="200"/>
      <c r="CJ34" s="202"/>
      <c r="CK34" s="200"/>
      <c r="CL34" s="202"/>
      <c r="CM34" s="200"/>
      <c r="CN34" s="202"/>
      <c r="CO34" s="200"/>
      <c r="CP34" s="202"/>
      <c r="CQ34" s="200"/>
      <c r="CR34" s="202"/>
      <c r="CS34" s="200"/>
      <c r="CT34" s="202"/>
      <c r="CU34" s="200"/>
      <c r="CV34" s="202"/>
      <c r="CW34" s="200"/>
      <c r="CX34" s="202"/>
      <c r="CY34" s="200"/>
      <c r="CZ34" s="202"/>
      <c r="DA34" s="200"/>
      <c r="DB34" s="202"/>
      <c r="DC34" s="200"/>
      <c r="DD34" s="202"/>
      <c r="DE34" s="200"/>
      <c r="DF34" s="202"/>
      <c r="DG34" s="200"/>
      <c r="DH34" s="202"/>
      <c r="DI34" s="200"/>
      <c r="DJ34" s="202"/>
      <c r="DK34" s="200"/>
      <c r="DL34" s="8"/>
      <c r="DM34" s="200"/>
      <c r="DN34" s="225"/>
      <c r="DO34" s="71"/>
      <c r="DP34" s="72"/>
      <c r="DQ34" s="73"/>
      <c r="DR34" s="74"/>
      <c r="DS34" s="75"/>
      <c r="DT34" s="182"/>
      <c r="DU34" s="183"/>
      <c r="DV34" s="210"/>
      <c r="DW34" s="74"/>
      <c r="DX34" s="33"/>
      <c r="DY34" s="213"/>
    </row>
    <row r="35" spans="2:141" ht="12" hidden="1" customHeight="1" x14ac:dyDescent="0.3">
      <c r="B35" s="103" t="s">
        <v>126</v>
      </c>
      <c r="C35" s="53">
        <v>15</v>
      </c>
      <c r="D35" s="32">
        <v>15</v>
      </c>
      <c r="E35" s="10"/>
      <c r="F35" s="32">
        <v>15</v>
      </c>
      <c r="G35" s="10"/>
      <c r="H35" s="32">
        <v>15</v>
      </c>
      <c r="I35" s="10"/>
      <c r="J35" s="32">
        <v>15</v>
      </c>
      <c r="K35" s="10"/>
      <c r="L35" s="32">
        <v>15</v>
      </c>
      <c r="M35" s="10"/>
      <c r="N35" s="32">
        <v>15</v>
      </c>
      <c r="O35" s="10"/>
      <c r="P35" s="8">
        <v>15</v>
      </c>
      <c r="Q35" s="12"/>
      <c r="R35" s="8">
        <v>15</v>
      </c>
      <c r="S35" s="12"/>
      <c r="T35" s="82"/>
      <c r="U35" s="12"/>
      <c r="V35" s="82" t="s">
        <v>208</v>
      </c>
      <c r="W35" s="12"/>
      <c r="X35" s="82" t="s">
        <v>208</v>
      </c>
      <c r="Y35" s="12"/>
      <c r="Z35" s="82" t="s">
        <v>208</v>
      </c>
      <c r="AA35" s="12"/>
      <c r="AB35" s="82" t="s">
        <v>208</v>
      </c>
      <c r="AC35" s="12"/>
      <c r="AD35" s="82"/>
      <c r="AE35" s="12"/>
      <c r="AF35" s="82" t="s">
        <v>208</v>
      </c>
      <c r="AG35" s="12"/>
      <c r="AH35" s="82" t="s">
        <v>208</v>
      </c>
      <c r="AI35" s="12"/>
      <c r="AJ35" s="82" t="s">
        <v>208</v>
      </c>
      <c r="AK35" s="12"/>
      <c r="AL35" s="82" t="s">
        <v>208</v>
      </c>
      <c r="AM35" s="12"/>
      <c r="AN35" s="82" t="s">
        <v>208</v>
      </c>
      <c r="AO35" s="200"/>
      <c r="AP35" s="199" t="s">
        <v>208</v>
      </c>
      <c r="AQ35" s="200"/>
      <c r="AR35" s="199" t="s">
        <v>208</v>
      </c>
      <c r="AS35" s="200"/>
      <c r="AT35" s="199" t="s">
        <v>208</v>
      </c>
      <c r="AU35" s="200"/>
      <c r="AV35" s="82" t="s">
        <v>208</v>
      </c>
      <c r="AW35" s="12"/>
      <c r="AX35" s="82" t="s">
        <v>208</v>
      </c>
      <c r="AY35" s="12"/>
      <c r="AZ35" s="82" t="s">
        <v>208</v>
      </c>
      <c r="BA35" s="200"/>
      <c r="BB35" s="82" t="s">
        <v>208</v>
      </c>
      <c r="BC35" s="200"/>
      <c r="BD35" s="82" t="s">
        <v>208</v>
      </c>
      <c r="BE35" s="200"/>
      <c r="BF35" s="82" t="s">
        <v>208</v>
      </c>
      <c r="BG35" s="200"/>
      <c r="BH35" s="82" t="s">
        <v>208</v>
      </c>
      <c r="BI35" s="228"/>
      <c r="BJ35" s="82" t="s">
        <v>208</v>
      </c>
      <c r="BK35" s="237"/>
      <c r="BL35" s="82" t="s">
        <v>208</v>
      </c>
      <c r="BM35" s="200"/>
      <c r="BN35" s="82" t="s">
        <v>208</v>
      </c>
      <c r="BO35" s="228"/>
      <c r="BP35" s="82" t="s">
        <v>208</v>
      </c>
      <c r="BQ35" s="200"/>
      <c r="BR35" s="82" t="s">
        <v>208</v>
      </c>
      <c r="BS35" s="237"/>
      <c r="BT35" s="82" t="s">
        <v>208</v>
      </c>
      <c r="BU35" s="200"/>
      <c r="BV35" s="82" t="s">
        <v>208</v>
      </c>
      <c r="BW35" s="200"/>
      <c r="BX35" s="82" t="s">
        <v>208</v>
      </c>
      <c r="BY35" s="200"/>
      <c r="BZ35" s="82" t="s">
        <v>208</v>
      </c>
      <c r="CA35" s="200"/>
      <c r="CB35" s="82" t="s">
        <v>208</v>
      </c>
      <c r="CC35" s="200"/>
      <c r="CD35" s="82" t="s">
        <v>208</v>
      </c>
      <c r="CE35" s="200"/>
      <c r="CF35" s="82" t="s">
        <v>208</v>
      </c>
      <c r="CG35" s="200"/>
      <c r="CH35" s="82" t="s">
        <v>208</v>
      </c>
      <c r="CI35" s="200"/>
      <c r="CJ35" s="82" t="s">
        <v>208</v>
      </c>
      <c r="CK35" s="200"/>
      <c r="CL35" s="82" t="s">
        <v>208</v>
      </c>
      <c r="CM35" s="200"/>
      <c r="CN35" s="82" t="s">
        <v>208</v>
      </c>
      <c r="CO35" s="200"/>
      <c r="CP35" s="82" t="s">
        <v>208</v>
      </c>
      <c r="CQ35" s="200"/>
      <c r="CR35" s="82" t="s">
        <v>208</v>
      </c>
      <c r="CS35" s="200"/>
      <c r="CT35" s="199"/>
      <c r="CU35" s="200"/>
      <c r="CV35" s="82" t="s">
        <v>208</v>
      </c>
      <c r="CW35" s="200"/>
      <c r="CX35" s="82" t="s">
        <v>208</v>
      </c>
      <c r="CY35" s="200"/>
      <c r="CZ35" s="199"/>
      <c r="DA35" s="200"/>
      <c r="DB35" s="199"/>
      <c r="DC35" s="200"/>
      <c r="DD35" s="199"/>
      <c r="DE35" s="200"/>
      <c r="DF35" s="199"/>
      <c r="DG35" s="200"/>
      <c r="DH35" s="199"/>
      <c r="DI35" s="200"/>
      <c r="DJ35" s="199"/>
      <c r="DK35" s="200"/>
      <c r="DL35" s="8"/>
      <c r="DM35" s="200"/>
      <c r="DN35" s="159">
        <f>COUNTA(E35,G35,I35,M35,O35,Q35,S35,U35,W35,Y35,AA35,AC35,AE35,AG35,AI35,AK35,AM35,AO35,AQ35,AS35,AU35,AW35,AY35,BA35,BC35,BE35,BG35,BI35,BK35,BM35,BO35,BQ35,BS35,BU35,BW35, BY35,CA35,CC35,CE35,CG35,CI35,CK35,CM35,CO35,CQ35,CS35,CU35,CW35,CY35,DA35,DC35,DE35,DG35,DI35,DK35,DM35, )-1</f>
        <v>0</v>
      </c>
      <c r="DO35" s="9"/>
      <c r="DP35" s="9"/>
      <c r="DQ35" s="27"/>
      <c r="DR35" s="32"/>
      <c r="DS35" s="33"/>
      <c r="DT35" s="182" t="e">
        <f>SUM(E35,G35,I35,M35,O35,Q35,S35,U35,W35,Y35,AA35,AC35,AE35,AG35,AI35,AK35,AM35,AO35,AQ35,AS35,AU35,AW35,AY35,BA35,BC35,BE35,BG35,BI35,BK35,BM35,BO35,BQ35,BS35,BU35,BW35,BY35,CA35,CC35,CE35,CG35,CI35,CK35,CO35,CQ35,,CS35,CU35,CW35,CY35,DA35,DC35,DE35,DI35,DK35,DM35,)/DN35</f>
        <v>#DIV/0!</v>
      </c>
      <c r="DU35" s="183" t="e">
        <f>(DQ35+DS35)/DN35</f>
        <v>#DIV/0!</v>
      </c>
      <c r="DV35" s="210">
        <f t="shared" ref="DV35" si="13">CX35-C35</f>
        <v>0</v>
      </c>
      <c r="DW35" s="32"/>
      <c r="DX35" s="239">
        <f>DW35*0.2</f>
        <v>0</v>
      </c>
      <c r="DY35" s="213" t="e">
        <f xml:space="preserve"> SUM(DX35/DN35)</f>
        <v>#DIV/0!</v>
      </c>
    </row>
    <row r="36" spans="2:141" ht="12" hidden="1" customHeight="1" x14ac:dyDescent="0.3">
      <c r="B36" s="103" t="s">
        <v>41</v>
      </c>
      <c r="C36" s="53"/>
      <c r="D36" s="32"/>
      <c r="E36" s="10"/>
      <c r="F36" s="32"/>
      <c r="G36" s="10"/>
      <c r="H36" s="32"/>
      <c r="I36" s="10"/>
      <c r="J36" s="32"/>
      <c r="K36" s="10"/>
      <c r="L36" s="32"/>
      <c r="M36" s="10"/>
      <c r="N36" s="32"/>
      <c r="O36" s="10"/>
      <c r="P36" s="8"/>
      <c r="Q36" s="12"/>
      <c r="R36" s="8"/>
      <c r="S36" s="12"/>
      <c r="T36" s="82"/>
      <c r="U36" s="12"/>
      <c r="V36" s="82"/>
      <c r="W36" s="12"/>
      <c r="X36" s="82"/>
      <c r="Y36" s="12"/>
      <c r="Z36" s="82"/>
      <c r="AA36" s="12"/>
      <c r="AB36" s="82"/>
      <c r="AC36" s="12"/>
      <c r="AD36" s="82"/>
      <c r="AE36" s="12"/>
      <c r="AF36" s="82"/>
      <c r="AG36" s="12"/>
      <c r="AH36" s="82"/>
      <c r="AI36" s="12"/>
      <c r="AJ36" s="82"/>
      <c r="AK36" s="12"/>
      <c r="AL36" s="82"/>
      <c r="AM36" s="12"/>
      <c r="AN36" s="82"/>
      <c r="AO36" s="200"/>
      <c r="AP36" s="199"/>
      <c r="AQ36" s="200"/>
      <c r="AR36" s="199"/>
      <c r="AS36" s="200"/>
      <c r="AT36" s="199"/>
      <c r="AU36" s="200"/>
      <c r="AV36" s="82"/>
      <c r="AW36" s="12"/>
      <c r="AX36" s="82"/>
      <c r="AY36" s="12"/>
      <c r="AZ36" s="82"/>
      <c r="BA36" s="200"/>
      <c r="BB36" s="82"/>
      <c r="BC36" s="200"/>
      <c r="BD36" s="82"/>
      <c r="BE36" s="200"/>
      <c r="BF36" s="82"/>
      <c r="BG36" s="200"/>
      <c r="BH36" s="82"/>
      <c r="BI36" s="228"/>
      <c r="BJ36" s="82"/>
      <c r="BK36" s="237"/>
      <c r="BL36" s="82"/>
      <c r="BM36" s="200"/>
      <c r="BN36" s="82"/>
      <c r="BO36" s="228"/>
      <c r="BP36" s="82"/>
      <c r="BQ36" s="200"/>
      <c r="BR36" s="82"/>
      <c r="BS36" s="237"/>
      <c r="BT36" s="82"/>
      <c r="BU36" s="200"/>
      <c r="BV36" s="82"/>
      <c r="BW36" s="200"/>
      <c r="BX36" s="82"/>
      <c r="BY36" s="200"/>
      <c r="BZ36" s="82"/>
      <c r="CA36" s="200"/>
      <c r="CB36" s="82"/>
      <c r="CC36" s="200"/>
      <c r="CD36" s="82"/>
      <c r="CE36" s="200"/>
      <c r="CF36" s="82"/>
      <c r="CG36" s="200"/>
      <c r="CH36" s="82"/>
      <c r="CI36" s="200"/>
      <c r="CJ36" s="82"/>
      <c r="CK36" s="200"/>
      <c r="CL36" s="82"/>
      <c r="CM36" s="200"/>
      <c r="CN36" s="82"/>
      <c r="CO36" s="200"/>
      <c r="CP36" s="82"/>
      <c r="CQ36" s="200"/>
      <c r="CR36" s="82"/>
      <c r="CS36" s="200"/>
      <c r="CT36" s="199"/>
      <c r="CU36" s="200"/>
      <c r="CV36" s="82"/>
      <c r="CW36" s="200"/>
      <c r="CX36" s="82"/>
      <c r="CY36" s="200"/>
      <c r="CZ36" s="199"/>
      <c r="DA36" s="200"/>
      <c r="DB36" s="199"/>
      <c r="DC36" s="200"/>
      <c r="DD36" s="199"/>
      <c r="DE36" s="200"/>
      <c r="DF36" s="199"/>
      <c r="DG36" s="200"/>
      <c r="DH36" s="199"/>
      <c r="DI36" s="200"/>
      <c r="DJ36" s="199"/>
      <c r="DK36" s="200"/>
      <c r="DL36" s="8"/>
      <c r="DM36" s="200"/>
      <c r="DN36" s="159"/>
      <c r="DO36" s="9"/>
      <c r="DP36" s="9"/>
      <c r="DQ36" s="27"/>
      <c r="DR36" s="32"/>
      <c r="DS36" s="33"/>
      <c r="DT36" s="29"/>
      <c r="DU36" s="173"/>
      <c r="DV36" s="210"/>
      <c r="DW36" s="32"/>
      <c r="DX36" s="33"/>
      <c r="DY36" s="214"/>
    </row>
    <row r="37" spans="2:141" ht="12" hidden="1" customHeight="1" x14ac:dyDescent="0.3">
      <c r="B37" s="103" t="s">
        <v>121</v>
      </c>
      <c r="C37" s="252">
        <v>34</v>
      </c>
      <c r="D37" s="32">
        <v>28</v>
      </c>
      <c r="E37" s="10"/>
      <c r="F37" s="32">
        <v>28</v>
      </c>
      <c r="G37" s="10"/>
      <c r="H37" s="32">
        <v>28</v>
      </c>
      <c r="I37" s="10"/>
      <c r="J37" s="32">
        <v>28</v>
      </c>
      <c r="K37" s="10"/>
      <c r="L37" s="32">
        <v>28</v>
      </c>
      <c r="M37" s="10"/>
      <c r="N37" s="32">
        <v>28</v>
      </c>
      <c r="O37" s="10"/>
      <c r="P37" s="8">
        <v>28</v>
      </c>
      <c r="Q37" s="12"/>
      <c r="R37" s="8">
        <v>28</v>
      </c>
      <c r="S37" s="12"/>
      <c r="T37" s="82"/>
      <c r="U37" s="12"/>
      <c r="V37" s="82" t="s">
        <v>142</v>
      </c>
      <c r="W37" s="12"/>
      <c r="X37" s="82" t="s">
        <v>142</v>
      </c>
      <c r="Y37" s="12"/>
      <c r="Z37" s="82" t="s">
        <v>476</v>
      </c>
      <c r="AA37" s="12" t="s">
        <v>151</v>
      </c>
      <c r="AB37" s="82" t="s">
        <v>476</v>
      </c>
      <c r="AC37" s="12"/>
      <c r="AD37" s="82" t="s">
        <v>476</v>
      </c>
      <c r="AE37" s="12"/>
      <c r="AF37" s="82" t="s">
        <v>476</v>
      </c>
      <c r="AG37" s="256">
        <v>41</v>
      </c>
      <c r="AH37" s="254" t="s">
        <v>477</v>
      </c>
      <c r="AI37" s="256">
        <v>37</v>
      </c>
      <c r="AJ37" s="254" t="s">
        <v>273</v>
      </c>
      <c r="AK37" s="12"/>
      <c r="AL37" s="82" t="s">
        <v>273</v>
      </c>
      <c r="AM37" s="12"/>
      <c r="AN37" s="82" t="s">
        <v>273</v>
      </c>
      <c r="AO37" s="200"/>
      <c r="AP37" s="199" t="s">
        <v>273</v>
      </c>
      <c r="AQ37" s="200"/>
      <c r="AR37" s="199" t="s">
        <v>273</v>
      </c>
      <c r="AS37" s="200">
        <v>36</v>
      </c>
      <c r="AT37" s="199" t="s">
        <v>273</v>
      </c>
      <c r="AU37" s="296">
        <v>26</v>
      </c>
      <c r="AV37" s="254" t="s">
        <v>556</v>
      </c>
      <c r="AW37" s="12"/>
      <c r="AX37" s="82" t="s">
        <v>556</v>
      </c>
      <c r="AY37" s="12"/>
      <c r="AZ37" s="82" t="s">
        <v>556</v>
      </c>
      <c r="BA37" s="200"/>
      <c r="BB37" s="82" t="s">
        <v>556</v>
      </c>
      <c r="BC37" s="200"/>
      <c r="BD37" s="82" t="s">
        <v>556</v>
      </c>
      <c r="BE37" s="200"/>
      <c r="BF37" s="82" t="s">
        <v>556</v>
      </c>
      <c r="BG37" s="295">
        <v>24</v>
      </c>
      <c r="BH37" s="254" t="s">
        <v>661</v>
      </c>
      <c r="BI37" s="228"/>
      <c r="BJ37" s="82" t="s">
        <v>661</v>
      </c>
      <c r="BK37" s="237"/>
      <c r="BL37" s="82" t="s">
        <v>661</v>
      </c>
      <c r="BM37" s="200"/>
      <c r="BN37" s="82" t="s">
        <v>661</v>
      </c>
      <c r="BO37" s="228"/>
      <c r="BP37" s="82" t="s">
        <v>661</v>
      </c>
      <c r="BQ37" s="200"/>
      <c r="BR37" s="82" t="s">
        <v>661</v>
      </c>
      <c r="BS37" s="237"/>
      <c r="BT37" s="82" t="s">
        <v>661</v>
      </c>
      <c r="BU37" s="200"/>
      <c r="BV37" s="82" t="s">
        <v>661</v>
      </c>
      <c r="BW37" s="200"/>
      <c r="BX37" s="82" t="s">
        <v>661</v>
      </c>
      <c r="BY37" s="200"/>
      <c r="BZ37" s="82" t="s">
        <v>661</v>
      </c>
      <c r="CA37" s="200"/>
      <c r="CB37" s="82" t="s">
        <v>661</v>
      </c>
      <c r="CC37" s="200"/>
      <c r="CD37" s="82" t="s">
        <v>661</v>
      </c>
      <c r="CE37" s="200"/>
      <c r="CF37" s="82" t="s">
        <v>661</v>
      </c>
      <c r="CG37" s="355">
        <v>30</v>
      </c>
      <c r="CH37" s="82" t="s">
        <v>661</v>
      </c>
      <c r="CJ37" s="82" t="s">
        <v>661</v>
      </c>
      <c r="CK37" s="200"/>
      <c r="CL37" s="82" t="s">
        <v>661</v>
      </c>
      <c r="CM37" s="200"/>
      <c r="CN37" s="82" t="s">
        <v>661</v>
      </c>
      <c r="CO37" s="200"/>
      <c r="CP37" s="82" t="s">
        <v>661</v>
      </c>
      <c r="CQ37" s="200"/>
      <c r="CR37" s="82" t="s">
        <v>661</v>
      </c>
      <c r="CS37" s="200"/>
      <c r="CT37" s="199"/>
      <c r="CU37" s="200"/>
      <c r="CV37" s="82" t="s">
        <v>661</v>
      </c>
      <c r="CW37" s="200"/>
      <c r="CX37" s="82" t="s">
        <v>661</v>
      </c>
      <c r="CY37" s="200"/>
      <c r="CZ37" s="199"/>
      <c r="DA37" s="200"/>
      <c r="DB37" s="199"/>
      <c r="DC37" s="200"/>
      <c r="DD37" s="199"/>
      <c r="DE37" s="200"/>
      <c r="DF37" s="199"/>
      <c r="DG37" s="200"/>
      <c r="DH37" s="199"/>
      <c r="DI37" s="200"/>
      <c r="DJ37" s="199"/>
      <c r="DK37" s="200"/>
      <c r="DL37" s="8"/>
      <c r="DM37" s="200"/>
      <c r="DN37" s="159">
        <f>COUNTA(E37,G37,I37,M37,O37,Q37,S37,U37,W37,Y37,AA37,AC37,AE37,AG37,AI37,AK37,AM37,AO37,AQ37,AS37,AU37,AW37,AY37,BA37,BC37,BE37,BG37,BI37,BK37,BM37,BO37,BQ37,BS37,BU37,BW37, BY37,CA37,CC37,CE37,CG37,CI39,CK37,CM37,CO37,CQ37,CS37,CU37,CW37,CY37,DA37,DC37,DE37,DG37,DI37,DK37,DM37, )-1</f>
        <v>8</v>
      </c>
      <c r="DO37" s="9">
        <v>2</v>
      </c>
      <c r="DP37" s="9"/>
      <c r="DQ37" s="27">
        <v>14</v>
      </c>
      <c r="DR37" s="32"/>
      <c r="DS37" s="33"/>
      <c r="DT37" s="182">
        <f>SUM(E37,G37,I37,M37,O37,Q37,S37,U37,W37,Y37,AA37,AC37,AE37,AG37,AI37,AK37,AM37,AO37,AQ37,AS37,AU37,AW37,AY37,BA37,BC37,BE37,BG37,BI37,BK37,BM37,BO37,BQ37,BS37,BU37,BW37,BY37,CA37,CC37,CE37,CG37,CI39,CK37,CO37,CQ37,,CS37,CU37,CW37,CY37,DA37,DC37,DE37,DI37,DK37,DM37,)/DN37</f>
        <v>27.125</v>
      </c>
      <c r="DU37" s="183">
        <f>(DQ37+DS37)/DN37</f>
        <v>1.75</v>
      </c>
      <c r="DV37" s="210">
        <f t="shared" ref="DV37" si="14">CX37-C37</f>
        <v>-1</v>
      </c>
      <c r="DW37" s="32">
        <v>11</v>
      </c>
      <c r="DX37" s="239">
        <f>DW37*0.2</f>
        <v>2.2000000000000002</v>
      </c>
      <c r="DY37" s="213">
        <f xml:space="preserve"> SUM(DX37/DN37)</f>
        <v>0.27500000000000002</v>
      </c>
    </row>
    <row r="38" spans="2:141" ht="12" hidden="1" customHeight="1" x14ac:dyDescent="0.3">
      <c r="B38" s="103" t="s">
        <v>135</v>
      </c>
      <c r="C38" s="53"/>
      <c r="D38" s="32"/>
      <c r="E38" s="10"/>
      <c r="F38" s="32"/>
      <c r="G38" s="10"/>
      <c r="H38" s="32"/>
      <c r="I38" s="10"/>
      <c r="J38" s="32"/>
      <c r="K38" s="10"/>
      <c r="L38" s="32"/>
      <c r="M38" s="10"/>
      <c r="N38" s="260"/>
      <c r="O38" s="10"/>
      <c r="P38" s="82"/>
      <c r="Q38" s="12"/>
      <c r="R38" s="82"/>
      <c r="S38" s="12"/>
      <c r="T38" s="82"/>
      <c r="U38" s="12"/>
      <c r="V38" s="82"/>
      <c r="W38" s="12"/>
      <c r="X38" s="82"/>
      <c r="Y38" s="12"/>
      <c r="Z38" s="82"/>
      <c r="AA38" s="12"/>
      <c r="AB38" s="82"/>
      <c r="AC38" s="12"/>
      <c r="AD38" s="82"/>
      <c r="AE38" s="12"/>
      <c r="AF38" s="82"/>
      <c r="AG38" s="12"/>
      <c r="AH38" s="82"/>
      <c r="AI38" s="12"/>
      <c r="AJ38" s="82"/>
      <c r="AK38" s="12"/>
      <c r="AL38" s="82"/>
      <c r="AM38" s="12"/>
      <c r="AN38" s="82"/>
      <c r="AO38" s="200"/>
      <c r="AP38" s="199"/>
      <c r="AQ38" s="200"/>
      <c r="AR38" s="199"/>
      <c r="AS38" s="200"/>
      <c r="AT38" s="199"/>
      <c r="AU38" s="200"/>
      <c r="AV38" s="82"/>
      <c r="AW38" s="12"/>
      <c r="AX38" s="82"/>
      <c r="AY38" s="12"/>
      <c r="AZ38" s="82"/>
      <c r="BA38" s="200"/>
      <c r="BB38" s="82"/>
      <c r="BC38" s="200"/>
      <c r="BD38" s="199"/>
      <c r="BE38" s="200"/>
      <c r="BF38" s="199"/>
      <c r="BG38" s="200"/>
      <c r="BH38" s="199"/>
      <c r="BI38" s="228"/>
      <c r="BJ38" s="199"/>
      <c r="BK38" s="237"/>
      <c r="BL38" s="199"/>
      <c r="BM38" s="200"/>
      <c r="BN38" s="199"/>
      <c r="BO38" s="228"/>
      <c r="BP38" s="199"/>
      <c r="BQ38" s="200"/>
      <c r="BR38" s="199"/>
      <c r="BS38" s="237"/>
      <c r="BT38" s="199"/>
      <c r="BU38" s="200"/>
      <c r="BV38" s="199"/>
      <c r="BW38" s="200"/>
      <c r="BX38" s="199"/>
      <c r="BY38" s="200"/>
      <c r="BZ38" s="199"/>
      <c r="CA38" s="200"/>
      <c r="CB38" s="199"/>
      <c r="CC38" s="200"/>
      <c r="CD38" s="199"/>
      <c r="CE38" s="200"/>
      <c r="CF38" s="199"/>
      <c r="CG38" s="200"/>
      <c r="CH38" s="199"/>
      <c r="CI38" s="200"/>
      <c r="CJ38" s="199"/>
      <c r="CK38" s="200"/>
      <c r="CL38" s="199"/>
      <c r="CM38" s="200"/>
      <c r="CN38" s="199"/>
      <c r="CO38" s="200"/>
      <c r="CP38" s="199"/>
      <c r="CQ38" s="200"/>
      <c r="CR38" s="199"/>
      <c r="CS38" s="200"/>
      <c r="CT38" s="199"/>
      <c r="CU38" s="200"/>
      <c r="CV38" s="199"/>
      <c r="CW38" s="200"/>
      <c r="CX38" s="199"/>
      <c r="CY38" s="200"/>
      <c r="CZ38" s="199"/>
      <c r="DA38" s="200"/>
      <c r="DB38" s="199"/>
      <c r="DC38" s="200"/>
      <c r="DD38" s="199"/>
      <c r="DE38" s="200"/>
      <c r="DF38" s="199"/>
      <c r="DG38" s="200"/>
      <c r="DH38" s="199"/>
      <c r="DI38" s="200"/>
      <c r="DJ38" s="199"/>
      <c r="DK38" s="200"/>
      <c r="DL38" s="82"/>
      <c r="DM38" s="200"/>
      <c r="DN38" s="159"/>
      <c r="DO38" s="9"/>
      <c r="DP38" s="9"/>
      <c r="DQ38" s="27"/>
      <c r="DR38" s="32"/>
      <c r="DS38" s="33"/>
      <c r="DT38" s="153"/>
      <c r="DU38" s="173"/>
      <c r="DV38" s="210"/>
      <c r="DW38" s="32"/>
      <c r="DX38" s="33"/>
      <c r="DY38" s="215"/>
    </row>
    <row r="39" spans="2:141" ht="12.75" customHeight="1" x14ac:dyDescent="0.3">
      <c r="B39" s="103" t="s">
        <v>79</v>
      </c>
      <c r="C39" s="53">
        <v>14</v>
      </c>
      <c r="D39" s="32">
        <v>14</v>
      </c>
      <c r="E39" s="10">
        <v>44</v>
      </c>
      <c r="F39" s="32">
        <v>14</v>
      </c>
      <c r="G39" s="10">
        <v>27</v>
      </c>
      <c r="H39" s="32">
        <v>14</v>
      </c>
      <c r="I39" s="10">
        <v>35</v>
      </c>
      <c r="J39" s="32">
        <v>14</v>
      </c>
      <c r="K39" s="248">
        <v>62</v>
      </c>
      <c r="L39" s="209">
        <v>13</v>
      </c>
      <c r="M39" s="10">
        <v>36</v>
      </c>
      <c r="N39" s="260" t="s">
        <v>143</v>
      </c>
      <c r="O39" s="246">
        <v>38</v>
      </c>
      <c r="P39" s="254" t="s">
        <v>207</v>
      </c>
      <c r="Q39" s="253">
        <v>45</v>
      </c>
      <c r="R39" s="254" t="s">
        <v>208</v>
      </c>
      <c r="S39" s="261">
        <v>46</v>
      </c>
      <c r="T39" s="254" t="s">
        <v>207</v>
      </c>
      <c r="U39" s="261">
        <v>38</v>
      </c>
      <c r="V39" s="82" t="s">
        <v>207</v>
      </c>
      <c r="W39" s="259">
        <v>35</v>
      </c>
      <c r="X39" s="254" t="s">
        <v>208</v>
      </c>
      <c r="Y39" s="256">
        <v>43</v>
      </c>
      <c r="Z39" s="254" t="s">
        <v>143</v>
      </c>
      <c r="AA39" s="258">
        <v>32</v>
      </c>
      <c r="AB39" s="254" t="s">
        <v>208</v>
      </c>
      <c r="AC39" s="12"/>
      <c r="AD39" s="82" t="s">
        <v>208</v>
      </c>
      <c r="AE39" s="12"/>
      <c r="AF39" s="82" t="s">
        <v>208</v>
      </c>
      <c r="AG39" s="12">
        <v>35</v>
      </c>
      <c r="AH39" s="82" t="s">
        <v>208</v>
      </c>
      <c r="AI39" s="12"/>
      <c r="AJ39" s="82" t="s">
        <v>208</v>
      </c>
      <c r="AK39" s="12"/>
      <c r="AL39" s="82" t="s">
        <v>208</v>
      </c>
      <c r="AM39" s="12"/>
      <c r="AN39" s="82" t="s">
        <v>208</v>
      </c>
      <c r="AO39" s="294">
        <v>37</v>
      </c>
      <c r="AP39" s="297" t="s">
        <v>207</v>
      </c>
      <c r="AQ39" s="200">
        <v>37</v>
      </c>
      <c r="AR39" s="199" t="s">
        <v>207</v>
      </c>
      <c r="AS39" s="200">
        <v>36</v>
      </c>
      <c r="AT39" s="199" t="s">
        <v>207</v>
      </c>
      <c r="AU39" s="306">
        <v>36</v>
      </c>
      <c r="AV39" s="254" t="s">
        <v>143</v>
      </c>
      <c r="AW39" s="12"/>
      <c r="AX39" s="82" t="s">
        <v>143</v>
      </c>
      <c r="AY39" s="12">
        <v>30</v>
      </c>
      <c r="AZ39" s="82" t="s">
        <v>143</v>
      </c>
      <c r="BA39" s="294">
        <v>36</v>
      </c>
      <c r="BB39" s="254" t="s">
        <v>211</v>
      </c>
      <c r="BC39" s="200">
        <v>30</v>
      </c>
      <c r="BD39" s="199" t="s">
        <v>211</v>
      </c>
      <c r="BE39" s="294">
        <v>36</v>
      </c>
      <c r="BF39" s="297" t="s">
        <v>242</v>
      </c>
      <c r="BG39" s="200">
        <v>31</v>
      </c>
      <c r="BH39" s="199" t="s">
        <v>242</v>
      </c>
      <c r="BI39" s="228">
        <v>29</v>
      </c>
      <c r="BJ39" s="199" t="s">
        <v>242</v>
      </c>
      <c r="BK39" s="237"/>
      <c r="BL39" s="199" t="s">
        <v>242</v>
      </c>
      <c r="BM39" s="200">
        <v>35</v>
      </c>
      <c r="BN39" s="199" t="s">
        <v>242</v>
      </c>
      <c r="BO39" s="326">
        <v>36</v>
      </c>
      <c r="BP39" s="297" t="s">
        <v>309</v>
      </c>
      <c r="BQ39" s="200">
        <v>28</v>
      </c>
      <c r="BR39" s="199" t="s">
        <v>309</v>
      </c>
      <c r="BS39" s="237"/>
      <c r="BT39" s="199" t="s">
        <v>309</v>
      </c>
      <c r="BU39" s="200">
        <v>28</v>
      </c>
      <c r="BV39" s="199" t="s">
        <v>309</v>
      </c>
      <c r="BW39" s="296">
        <v>27</v>
      </c>
      <c r="BX39" s="297" t="s">
        <v>242</v>
      </c>
      <c r="BY39" s="200">
        <v>27</v>
      </c>
      <c r="BZ39" s="199" t="s">
        <v>242</v>
      </c>
      <c r="CA39" s="200">
        <v>30</v>
      </c>
      <c r="CB39" s="199" t="s">
        <v>242</v>
      </c>
      <c r="CC39" s="296">
        <v>30</v>
      </c>
      <c r="CD39" s="297" t="s">
        <v>211</v>
      </c>
      <c r="CE39" s="295">
        <v>21</v>
      </c>
      <c r="CF39" s="297" t="s">
        <v>207</v>
      </c>
      <c r="CG39" s="355">
        <v>30</v>
      </c>
      <c r="CH39" s="199" t="s">
        <v>207</v>
      </c>
      <c r="CI39" s="296">
        <v>23</v>
      </c>
      <c r="CJ39" s="297" t="s">
        <v>208</v>
      </c>
      <c r="CK39" s="200">
        <v>35</v>
      </c>
      <c r="CL39" s="199" t="s">
        <v>208</v>
      </c>
      <c r="CM39" s="200">
        <v>37</v>
      </c>
      <c r="CN39" s="199" t="s">
        <v>208</v>
      </c>
      <c r="CO39" s="200">
        <v>37</v>
      </c>
      <c r="CP39" s="199" t="s">
        <v>208</v>
      </c>
      <c r="CQ39" s="200">
        <v>36</v>
      </c>
      <c r="CR39" s="199" t="s">
        <v>208</v>
      </c>
      <c r="CS39" s="200">
        <v>24</v>
      </c>
      <c r="CT39" s="199" t="s">
        <v>1165</v>
      </c>
      <c r="CU39" s="200">
        <v>49</v>
      </c>
      <c r="CV39" s="199" t="s">
        <v>208</v>
      </c>
      <c r="CW39" s="200">
        <v>37</v>
      </c>
      <c r="CX39" s="199" t="s">
        <v>208</v>
      </c>
      <c r="CY39" s="200"/>
      <c r="CZ39" s="199"/>
      <c r="DA39" s="200"/>
      <c r="DB39" s="199"/>
      <c r="DC39" s="200"/>
      <c r="DD39" s="199"/>
      <c r="DE39" s="200"/>
      <c r="DF39" s="199"/>
      <c r="DG39" s="200"/>
      <c r="DH39" s="199"/>
      <c r="DI39" s="200"/>
      <c r="DJ39" s="199"/>
      <c r="DK39" s="200"/>
      <c r="DL39" s="82"/>
      <c r="DM39" s="200"/>
      <c r="DN39" s="159">
        <f>COUNTA(E39,G39,I39,K39,M39,O39,Q39,S39,U39,W39,Y39,AA39,AC39,AE39,AG39,AI39,AK39,AM39,AO39,AQ39,AS39,AU39,AW39,AY39,BA39,BC39,BE39,BG39,BI39,BK39,BM39,BO39,BQ39,BS39,BU39,BW39, BY39,CA39,CC39,CE39,CG39,#REF!,CK39,CM39,CO39,CQ39,CS39,CU39,CW39,CY39,DA39,DC39,DE39,DG39,DI39,DK39,DM39, )-1</f>
        <v>41</v>
      </c>
      <c r="DO39" s="9">
        <v>3</v>
      </c>
      <c r="DP39" s="9">
        <v>5</v>
      </c>
      <c r="DQ39" s="27">
        <v>21.5</v>
      </c>
      <c r="DR39" s="32">
        <v>4.5</v>
      </c>
      <c r="DS39" s="33">
        <v>8.9499999999999993</v>
      </c>
      <c r="DT39" s="182">
        <f>SUM(E39,G39,I39,M39,O39,Q39,S39,U39,W39,Y39,AA39,AC39,AE39,AG39,AI39,AK39,AM39,AO39,AQ39,AS39,AU39,AW39,AY39,BA39,BC39,BE39,BG39,BI39,BK39,BM39,BO39,BQ39,BS39,BU39,BW39,BY39,CA39,CC39,CE39,CG39,CI39,CK39,CO39,CQ39,,CS39,CU39,CW39,CY39,DA39,DC39,DE39,DI39,DK39,DM39,)/DN39</f>
        <v>32.31707317073171</v>
      </c>
      <c r="DU39" s="173">
        <f>DQ39/DN39</f>
        <v>0.52439024390243905</v>
      </c>
      <c r="DV39" s="210">
        <f t="shared" ref="DV39" si="15">CX39-C39</f>
        <v>1</v>
      </c>
      <c r="DW39" s="32">
        <v>19</v>
      </c>
      <c r="DX39" s="239">
        <f>DW39*0.2</f>
        <v>3.8000000000000003</v>
      </c>
      <c r="DY39" s="213">
        <f xml:space="preserve"> SUM(DX39/DN39)</f>
        <v>9.2682926829268306E-2</v>
      </c>
    </row>
    <row r="40" spans="2:141" ht="12" customHeight="1" x14ac:dyDescent="0.3">
      <c r="B40" s="103" t="s">
        <v>131</v>
      </c>
      <c r="C40" s="53"/>
      <c r="D40" s="32"/>
      <c r="E40" s="10"/>
      <c r="F40" s="32"/>
      <c r="G40" s="10"/>
      <c r="H40" s="32"/>
      <c r="I40" s="10"/>
      <c r="J40" s="32"/>
      <c r="K40" s="10"/>
      <c r="L40" s="32"/>
      <c r="M40" s="10"/>
      <c r="N40" s="260"/>
      <c r="O40" s="10"/>
      <c r="P40" s="82"/>
      <c r="Q40" s="12"/>
      <c r="R40" s="82"/>
      <c r="S40" s="12"/>
      <c r="T40" s="82"/>
      <c r="U40" s="12"/>
      <c r="V40" s="82"/>
      <c r="W40" s="12"/>
      <c r="X40" s="82"/>
      <c r="Y40" s="12"/>
      <c r="Z40" s="82"/>
      <c r="AA40" s="12"/>
      <c r="AB40" s="82"/>
      <c r="AC40" s="12"/>
      <c r="AD40" s="82"/>
      <c r="AE40" s="12"/>
      <c r="AF40" s="82"/>
      <c r="AG40" s="12"/>
      <c r="AH40" s="82"/>
      <c r="AI40" s="12"/>
      <c r="AJ40" s="82"/>
      <c r="AK40" s="12"/>
      <c r="AL40" s="82"/>
      <c r="AM40" s="12"/>
      <c r="AN40" s="82"/>
      <c r="AO40" s="200"/>
      <c r="AP40" s="199"/>
      <c r="AQ40" s="200"/>
      <c r="AR40" s="199"/>
      <c r="AS40" s="200"/>
      <c r="AT40" s="199"/>
      <c r="AU40" s="200"/>
      <c r="AV40" s="82"/>
      <c r="AW40" s="12"/>
      <c r="AX40" s="82"/>
      <c r="AY40" s="12"/>
      <c r="AZ40" s="82"/>
      <c r="BA40" s="200"/>
      <c r="BB40" s="82"/>
      <c r="BC40" s="200"/>
      <c r="BD40" s="199"/>
      <c r="BE40" s="200"/>
      <c r="BF40" s="199"/>
      <c r="BG40" s="200"/>
      <c r="BH40" s="199"/>
      <c r="BI40" s="228"/>
      <c r="BJ40" s="199"/>
      <c r="BK40" s="237"/>
      <c r="BL40" s="199"/>
      <c r="BM40" s="200"/>
      <c r="BN40" s="199"/>
      <c r="BO40" s="228"/>
      <c r="BP40" s="199"/>
      <c r="BQ40" s="200"/>
      <c r="BR40" s="199"/>
      <c r="BS40" s="231"/>
      <c r="BT40" s="199"/>
      <c r="BU40" s="200"/>
      <c r="BV40" s="199"/>
      <c r="BW40" s="200"/>
      <c r="BX40" s="199"/>
      <c r="BY40" s="200"/>
      <c r="BZ40" s="199"/>
      <c r="CA40" s="200"/>
      <c r="CB40" s="199"/>
      <c r="CC40" s="200"/>
      <c r="CD40" s="199"/>
      <c r="CE40" s="200"/>
      <c r="CF40" s="199"/>
      <c r="CG40" s="200"/>
      <c r="CH40" s="199"/>
      <c r="CI40" s="200"/>
      <c r="CJ40" s="199"/>
      <c r="CK40" s="200"/>
      <c r="CL40" s="199"/>
      <c r="CM40" s="200"/>
      <c r="CN40" s="199"/>
      <c r="CO40" s="200"/>
      <c r="CP40" s="199"/>
      <c r="CQ40" s="200"/>
      <c r="CR40" s="199"/>
      <c r="CS40" s="200"/>
      <c r="CT40" s="199"/>
      <c r="CU40" s="200"/>
      <c r="CV40" s="199"/>
      <c r="CW40" s="200"/>
      <c r="CX40" s="199"/>
      <c r="CY40" s="200"/>
      <c r="CZ40" s="199"/>
      <c r="DA40" s="200"/>
      <c r="DB40" s="199"/>
      <c r="DC40" s="200"/>
      <c r="DD40" s="199"/>
      <c r="DE40" s="200"/>
      <c r="DF40" s="199"/>
      <c r="DG40" s="200"/>
      <c r="DH40" s="199"/>
      <c r="DI40" s="200"/>
      <c r="DJ40" s="199"/>
      <c r="DK40" s="200"/>
      <c r="DL40" s="82"/>
      <c r="DM40" s="200"/>
      <c r="DN40" s="159"/>
      <c r="DO40" s="9"/>
      <c r="DP40" s="9"/>
      <c r="DQ40" s="27"/>
      <c r="DR40" s="32"/>
      <c r="DS40" s="33"/>
      <c r="DT40" s="29"/>
      <c r="DU40" s="173"/>
      <c r="DV40" s="210"/>
      <c r="DW40" s="32"/>
      <c r="DX40" s="33"/>
      <c r="DY40" s="214"/>
    </row>
    <row r="41" spans="2:141" ht="12" customHeight="1" x14ac:dyDescent="0.3">
      <c r="B41" s="103" t="s">
        <v>156</v>
      </c>
      <c r="C41" s="53">
        <v>14</v>
      </c>
      <c r="D41" s="32">
        <v>14</v>
      </c>
      <c r="E41" s="10"/>
      <c r="F41" s="32">
        <v>14</v>
      </c>
      <c r="G41" s="10">
        <v>28</v>
      </c>
      <c r="H41" s="32">
        <v>14</v>
      </c>
      <c r="I41" s="10">
        <v>40</v>
      </c>
      <c r="J41" s="32">
        <v>14</v>
      </c>
      <c r="K41" s="10"/>
      <c r="L41" s="32">
        <v>14</v>
      </c>
      <c r="M41" s="10">
        <v>33</v>
      </c>
      <c r="N41" s="260" t="s">
        <v>207</v>
      </c>
      <c r="O41" s="10"/>
      <c r="P41" s="82" t="s">
        <v>207</v>
      </c>
      <c r="Q41" s="12"/>
      <c r="R41" s="82" t="s">
        <v>207</v>
      </c>
      <c r="S41" s="12"/>
      <c r="T41" s="82" t="s">
        <v>207</v>
      </c>
      <c r="U41" s="12"/>
      <c r="V41" s="82" t="s">
        <v>207</v>
      </c>
      <c r="W41" s="12"/>
      <c r="X41" s="82" t="s">
        <v>207</v>
      </c>
      <c r="Y41" s="12">
        <v>40</v>
      </c>
      <c r="Z41" s="82" t="s">
        <v>207</v>
      </c>
      <c r="AA41" s="12">
        <v>34</v>
      </c>
      <c r="AB41" s="82" t="s">
        <v>207</v>
      </c>
      <c r="AC41" s="12"/>
      <c r="AD41" s="82" t="s">
        <v>207</v>
      </c>
      <c r="AE41" s="12"/>
      <c r="AF41" s="82" t="s">
        <v>207</v>
      </c>
      <c r="AG41" s="258">
        <v>30</v>
      </c>
      <c r="AH41" s="254" t="s">
        <v>241</v>
      </c>
      <c r="AI41" s="12"/>
      <c r="AJ41" s="82" t="s">
        <v>241</v>
      </c>
      <c r="AK41" s="12"/>
      <c r="AL41" s="82" t="s">
        <v>241</v>
      </c>
      <c r="AM41" s="12"/>
      <c r="AN41" s="82" t="s">
        <v>241</v>
      </c>
      <c r="AO41" s="200">
        <v>34</v>
      </c>
      <c r="AP41" s="199" t="s">
        <v>241</v>
      </c>
      <c r="AQ41" s="300">
        <v>41</v>
      </c>
      <c r="AR41" s="297" t="s">
        <v>208</v>
      </c>
      <c r="AS41" s="200"/>
      <c r="AT41" s="199" t="s">
        <v>208</v>
      </c>
      <c r="AU41" s="200"/>
      <c r="AV41" s="82" t="s">
        <v>208</v>
      </c>
      <c r="AW41" s="12">
        <v>30</v>
      </c>
      <c r="AX41" s="82" t="s">
        <v>208</v>
      </c>
      <c r="AY41" s="259">
        <v>26</v>
      </c>
      <c r="AZ41" s="254" t="s">
        <v>241</v>
      </c>
      <c r="BA41" s="200"/>
      <c r="BB41" s="82" t="s">
        <v>241</v>
      </c>
      <c r="BC41" s="296">
        <v>22</v>
      </c>
      <c r="BD41" s="254" t="s">
        <v>280</v>
      </c>
      <c r="BE41" s="200"/>
      <c r="BF41" s="199" t="s">
        <v>280</v>
      </c>
      <c r="BG41" s="200"/>
      <c r="BH41" s="199" t="s">
        <v>280</v>
      </c>
      <c r="BI41" s="328">
        <v>26</v>
      </c>
      <c r="BJ41" s="297" t="s">
        <v>210</v>
      </c>
      <c r="BK41" s="237"/>
      <c r="BL41" s="199" t="s">
        <v>210</v>
      </c>
      <c r="BM41" s="200">
        <v>38</v>
      </c>
      <c r="BN41" s="199" t="s">
        <v>210</v>
      </c>
      <c r="BO41" s="328">
        <v>29</v>
      </c>
      <c r="BP41" s="297" t="s">
        <v>301</v>
      </c>
      <c r="BQ41" s="293">
        <v>35</v>
      </c>
      <c r="BR41" s="297" t="s">
        <v>280</v>
      </c>
      <c r="BS41" s="301">
        <v>29</v>
      </c>
      <c r="BT41" s="297" t="s">
        <v>210</v>
      </c>
      <c r="BU41" s="200"/>
      <c r="BV41" s="199" t="s">
        <v>210</v>
      </c>
      <c r="BW41" s="293">
        <v>36</v>
      </c>
      <c r="BX41" s="297" t="s">
        <v>241</v>
      </c>
      <c r="BY41" s="293">
        <v>33</v>
      </c>
      <c r="BZ41" s="297" t="s">
        <v>207</v>
      </c>
      <c r="CA41" s="200">
        <v>31</v>
      </c>
      <c r="CB41" s="199" t="s">
        <v>207</v>
      </c>
      <c r="CC41" s="200"/>
      <c r="CD41" s="199" t="s">
        <v>207</v>
      </c>
      <c r="CE41" s="200"/>
      <c r="CF41" s="199" t="s">
        <v>207</v>
      </c>
      <c r="CG41" s="200"/>
      <c r="CH41" s="199" t="s">
        <v>207</v>
      </c>
      <c r="CI41" s="295">
        <v>22</v>
      </c>
      <c r="CJ41" s="297" t="s">
        <v>241</v>
      </c>
      <c r="CK41" s="294">
        <v>37</v>
      </c>
      <c r="CL41" s="297" t="s">
        <v>208</v>
      </c>
      <c r="CM41" s="200"/>
      <c r="CN41" s="199" t="s">
        <v>208</v>
      </c>
      <c r="CO41" s="200">
        <v>40</v>
      </c>
      <c r="CP41" s="199" t="s">
        <v>208</v>
      </c>
      <c r="CQ41" s="200">
        <v>43</v>
      </c>
      <c r="CR41" s="199" t="s">
        <v>208</v>
      </c>
      <c r="CS41" s="295">
        <v>20</v>
      </c>
      <c r="CT41" s="199" t="s">
        <v>1163</v>
      </c>
      <c r="CU41" s="300">
        <v>54</v>
      </c>
      <c r="CV41" s="199" t="s">
        <v>208</v>
      </c>
      <c r="CW41" s="200">
        <v>39</v>
      </c>
      <c r="CX41" s="199" t="s">
        <v>208</v>
      </c>
      <c r="CY41" s="200"/>
      <c r="CZ41" s="199"/>
      <c r="DA41" s="200"/>
      <c r="DB41" s="199"/>
      <c r="DC41" s="200"/>
      <c r="DD41" s="199"/>
      <c r="DE41" s="200"/>
      <c r="DF41" s="199"/>
      <c r="DG41" s="200"/>
      <c r="DH41" s="199"/>
      <c r="DI41" s="200"/>
      <c r="DJ41" s="199"/>
      <c r="DK41" s="200"/>
      <c r="DL41" s="82"/>
      <c r="DM41" s="200"/>
      <c r="DN41" s="159">
        <f>COUNTA(E41,G41,I41,K41,M41,O41,Q41,S41,U41,W41,Y41,AA41,AC41,AE41,AG41,AI41,AK41,AM41,AO41,AQ41,AS41,AU41,AW41,AY41,BA41,BC41,BE41,BG41,BI41,BK41,BM41,BO41,BQ41,BS41,BU41,BW41, BY41,CA41,CC41,CE41,CG41,CI41,CK41,CM41,CO41,CQ41,CS41,CU41,CW41,CY41,DA41,DC41,DE41,DG41,DI41,DK41,DM41, )-1</f>
        <v>26</v>
      </c>
      <c r="DO41" s="9">
        <v>5</v>
      </c>
      <c r="DP41" s="9">
        <v>2</v>
      </c>
      <c r="DQ41" s="240">
        <v>24.5</v>
      </c>
      <c r="DR41" s="32">
        <v>5.5</v>
      </c>
      <c r="DS41" s="33">
        <v>12.7</v>
      </c>
      <c r="DT41" s="182">
        <f>SUM(E41,G41,I41,M41,O41,Q41,S41,U41,W41,Y41,AA41,AC41,AE41,AG41,AI41,AK41,AM41,AO41,AQ41,AS41,AU41,AW41,AY41,BA41,BC41,BE41,BG41,BI41,BK41,BM41,BO41,BQ41,BS41,BU41,BW41,BY41,CA41,CC41,CE41,CG41,CI41,CK41,CO41,CQ41,,CS41,CU41,CW41,CY41,DA41,DC41,DE41,DI41,DK41,DM41,)/DN41</f>
        <v>33.46153846153846</v>
      </c>
      <c r="DU41" s="173">
        <f>DQ41/DN41</f>
        <v>0.94230769230769229</v>
      </c>
      <c r="DV41" s="210">
        <f t="shared" ref="DV41" si="16">CX41-C41</f>
        <v>1</v>
      </c>
      <c r="DW41" s="32">
        <v>10</v>
      </c>
      <c r="DX41" s="239">
        <f>DW41*0.2</f>
        <v>2</v>
      </c>
      <c r="DY41" s="213">
        <f xml:space="preserve"> SUM(DX41/DN41)</f>
        <v>7.6923076923076927E-2</v>
      </c>
    </row>
    <row r="42" spans="2:141" ht="12" customHeight="1" x14ac:dyDescent="0.3">
      <c r="B42" s="103" t="s">
        <v>154</v>
      </c>
      <c r="C42" s="53"/>
      <c r="D42" s="32"/>
      <c r="E42" s="10"/>
      <c r="F42" s="32"/>
      <c r="G42" s="10"/>
      <c r="H42" s="82"/>
      <c r="I42" s="12"/>
      <c r="J42" s="260"/>
      <c r="K42" s="10"/>
      <c r="L42" s="260"/>
      <c r="M42" s="10"/>
      <c r="N42" s="260"/>
      <c r="O42" s="10"/>
      <c r="P42" s="82"/>
      <c r="Q42" s="12"/>
      <c r="R42" s="82"/>
      <c r="S42" s="12"/>
      <c r="T42" s="82"/>
      <c r="U42" s="12"/>
      <c r="V42" s="82"/>
      <c r="W42" s="12"/>
      <c r="X42" s="82"/>
      <c r="Y42" s="12"/>
      <c r="Z42" s="82"/>
      <c r="AA42" s="12"/>
      <c r="AB42" s="82"/>
      <c r="AC42" s="12"/>
      <c r="AD42" s="82"/>
      <c r="AE42" s="12"/>
      <c r="AF42" s="82"/>
      <c r="AG42" s="12"/>
      <c r="AH42" s="82"/>
      <c r="AI42" s="12"/>
      <c r="AJ42" s="82"/>
      <c r="AK42" s="12"/>
      <c r="AL42" s="82"/>
      <c r="AM42" s="12"/>
      <c r="AN42" s="82"/>
      <c r="AO42" s="200"/>
      <c r="AP42" s="199"/>
      <c r="AQ42" s="200"/>
      <c r="AR42" s="199"/>
      <c r="AS42" s="200"/>
      <c r="AT42" s="199"/>
      <c r="AU42" s="200"/>
      <c r="AV42" s="82"/>
      <c r="AW42" s="12"/>
      <c r="AX42" s="82"/>
      <c r="AY42" s="12"/>
      <c r="AZ42" s="82"/>
      <c r="BA42" s="200"/>
      <c r="BB42" s="82"/>
      <c r="BC42" s="200"/>
      <c r="BD42" s="82"/>
      <c r="BE42" s="200"/>
      <c r="BF42" s="199"/>
      <c r="BG42" s="200"/>
      <c r="BH42" s="199"/>
      <c r="BI42" s="228"/>
      <c r="BJ42" s="199"/>
      <c r="BK42" s="237"/>
      <c r="BL42" s="199"/>
      <c r="BM42" s="200"/>
      <c r="BN42" s="199"/>
      <c r="BO42" s="228"/>
      <c r="BP42" s="199"/>
      <c r="BQ42" s="200"/>
      <c r="BR42" s="199"/>
      <c r="BS42" s="200"/>
      <c r="BT42" s="199"/>
      <c r="BU42" s="200"/>
      <c r="BV42" s="199"/>
      <c r="BW42" s="200"/>
      <c r="BX42" s="199"/>
      <c r="BY42" s="200"/>
      <c r="BZ42" s="199"/>
      <c r="CA42" s="200"/>
      <c r="CB42" s="199"/>
      <c r="CC42" s="200"/>
      <c r="CD42" s="199"/>
      <c r="CE42" s="200"/>
      <c r="CF42" s="199"/>
      <c r="CG42" s="200"/>
      <c r="CH42" s="199"/>
      <c r="CI42" s="200"/>
      <c r="CJ42" s="199"/>
      <c r="CK42" s="200"/>
      <c r="CL42" s="199"/>
      <c r="CM42" s="200"/>
      <c r="CN42" s="199"/>
      <c r="CO42" s="200"/>
      <c r="CP42" s="199"/>
      <c r="CQ42" s="200"/>
      <c r="CR42" s="199"/>
      <c r="CS42" s="200"/>
      <c r="CT42" s="199"/>
      <c r="CU42" s="200"/>
      <c r="CV42" s="199"/>
      <c r="CW42" s="200"/>
      <c r="CX42" s="199"/>
      <c r="CY42" s="200"/>
      <c r="CZ42" s="199"/>
      <c r="DA42" s="200"/>
      <c r="DB42" s="199"/>
      <c r="DC42" s="200"/>
      <c r="DD42" s="199"/>
      <c r="DE42" s="200"/>
      <c r="DF42" s="199"/>
      <c r="DG42" s="200"/>
      <c r="DH42" s="199"/>
      <c r="DI42" s="200"/>
      <c r="DJ42" s="199"/>
      <c r="DK42" s="200"/>
      <c r="DL42" s="82"/>
      <c r="DM42" s="200"/>
      <c r="DN42" s="159"/>
      <c r="DO42" s="9"/>
      <c r="DP42" s="9"/>
      <c r="DQ42" s="27"/>
      <c r="DR42" s="32"/>
      <c r="DS42" s="33"/>
      <c r="DT42" s="29"/>
      <c r="DU42" s="173"/>
      <c r="DV42" s="210"/>
      <c r="DW42" s="32"/>
      <c r="DX42" s="33"/>
      <c r="DY42" s="214"/>
    </row>
    <row r="43" spans="2:141" s="24" customFormat="1" ht="12" customHeight="1" x14ac:dyDescent="0.3">
      <c r="B43" s="103" t="s">
        <v>141</v>
      </c>
      <c r="C43" s="53">
        <v>17</v>
      </c>
      <c r="D43" s="32">
        <v>17</v>
      </c>
      <c r="E43" s="248">
        <v>52</v>
      </c>
      <c r="F43" s="209">
        <v>16</v>
      </c>
      <c r="G43" s="10"/>
      <c r="H43" s="8">
        <v>16</v>
      </c>
      <c r="I43" s="12"/>
      <c r="J43" s="32">
        <v>16</v>
      </c>
      <c r="K43" s="246">
        <v>64</v>
      </c>
      <c r="L43" s="209">
        <v>17</v>
      </c>
      <c r="M43" s="10">
        <v>35</v>
      </c>
      <c r="N43" s="32">
        <v>17</v>
      </c>
      <c r="O43" s="10">
        <v>45</v>
      </c>
      <c r="P43" s="8">
        <v>17</v>
      </c>
      <c r="Q43" s="249">
        <v>48</v>
      </c>
      <c r="R43" s="8">
        <v>17</v>
      </c>
      <c r="S43" s="261">
        <v>46</v>
      </c>
      <c r="T43" s="255">
        <v>16</v>
      </c>
      <c r="U43" s="12"/>
      <c r="V43" s="8">
        <v>16</v>
      </c>
      <c r="W43" s="12">
        <v>37</v>
      </c>
      <c r="X43" s="8">
        <v>16</v>
      </c>
      <c r="Y43" s="12"/>
      <c r="Z43" s="8">
        <v>16</v>
      </c>
      <c r="AA43" s="12">
        <v>34</v>
      </c>
      <c r="AB43" s="8">
        <v>16</v>
      </c>
      <c r="AC43" s="12"/>
      <c r="AD43" s="8">
        <v>16</v>
      </c>
      <c r="AE43" s="12">
        <v>29</v>
      </c>
      <c r="AF43" s="8">
        <v>16</v>
      </c>
      <c r="AG43" s="258">
        <v>30</v>
      </c>
      <c r="AH43" s="255">
        <v>18</v>
      </c>
      <c r="AI43" s="12">
        <v>35</v>
      </c>
      <c r="AJ43" s="8">
        <v>18</v>
      </c>
      <c r="AK43" s="12"/>
      <c r="AL43" s="8">
        <v>18</v>
      </c>
      <c r="AM43" s="12"/>
      <c r="AN43" s="8">
        <v>18</v>
      </c>
      <c r="AO43" s="200"/>
      <c r="AP43" s="202">
        <v>18</v>
      </c>
      <c r="AQ43" s="200"/>
      <c r="AR43" s="202">
        <v>18</v>
      </c>
      <c r="AS43" s="294">
        <v>40</v>
      </c>
      <c r="AT43" s="298">
        <v>17</v>
      </c>
      <c r="AU43" s="200"/>
      <c r="AV43" s="8">
        <v>17</v>
      </c>
      <c r="AW43" s="12">
        <v>32</v>
      </c>
      <c r="AX43" s="8">
        <v>17</v>
      </c>
      <c r="AY43" s="12"/>
      <c r="AZ43" s="8">
        <v>17</v>
      </c>
      <c r="BA43" s="200">
        <v>28</v>
      </c>
      <c r="BB43" s="8">
        <v>17</v>
      </c>
      <c r="BC43" s="204">
        <v>31</v>
      </c>
      <c r="BD43" s="8">
        <v>17</v>
      </c>
      <c r="BE43" s="204">
        <v>31</v>
      </c>
      <c r="BF43" s="8">
        <v>17</v>
      </c>
      <c r="BG43" s="200"/>
      <c r="BH43" s="8">
        <v>17</v>
      </c>
      <c r="BI43" s="228"/>
      <c r="BJ43" s="8">
        <v>17</v>
      </c>
      <c r="BK43" s="330">
        <v>22</v>
      </c>
      <c r="BL43" s="255">
        <v>19</v>
      </c>
      <c r="BM43" s="294">
        <v>39</v>
      </c>
      <c r="BN43" s="255">
        <v>18</v>
      </c>
      <c r="BO43" s="228"/>
      <c r="BP43" s="8">
        <v>18</v>
      </c>
      <c r="BQ43" s="200"/>
      <c r="BR43" s="8">
        <v>18</v>
      </c>
      <c r="BS43" s="200"/>
      <c r="BT43" s="8">
        <v>18</v>
      </c>
      <c r="BU43" s="295">
        <v>23</v>
      </c>
      <c r="BV43" s="255">
        <v>20</v>
      </c>
      <c r="BW43" s="200"/>
      <c r="BX43" s="202">
        <v>20</v>
      </c>
      <c r="BY43" s="200">
        <v>28</v>
      </c>
      <c r="BZ43" s="202">
        <v>20</v>
      </c>
      <c r="CA43" s="293">
        <v>34</v>
      </c>
      <c r="CB43" s="298">
        <v>18</v>
      </c>
      <c r="CC43" s="200"/>
      <c r="CD43" s="202">
        <v>18</v>
      </c>
      <c r="CE43" s="200"/>
      <c r="CF43" s="202">
        <v>18</v>
      </c>
      <c r="CG43" s="200"/>
      <c r="CH43" s="202">
        <v>18</v>
      </c>
      <c r="CI43" s="200"/>
      <c r="CJ43" s="202">
        <v>18</v>
      </c>
      <c r="CK43" s="200">
        <v>35</v>
      </c>
      <c r="CL43" s="202">
        <v>18</v>
      </c>
      <c r="CM43" s="200"/>
      <c r="CN43" s="202">
        <v>18</v>
      </c>
      <c r="CO43" s="200"/>
      <c r="CP43" s="202">
        <v>18</v>
      </c>
      <c r="CQ43" s="200"/>
      <c r="CR43" s="202">
        <v>18</v>
      </c>
      <c r="CS43" s="200">
        <v>23</v>
      </c>
      <c r="CT43" s="201" t="s">
        <v>1164</v>
      </c>
      <c r="CU43" s="198">
        <v>47</v>
      </c>
      <c r="CV43" s="202">
        <v>18</v>
      </c>
      <c r="CW43" s="306">
        <v>41</v>
      </c>
      <c r="CX43" s="298">
        <v>17</v>
      </c>
      <c r="CY43" s="200"/>
      <c r="CZ43" s="202"/>
      <c r="DA43" s="200"/>
      <c r="DB43" s="202"/>
      <c r="DC43" s="200"/>
      <c r="DD43" s="202"/>
      <c r="DE43" s="200"/>
      <c r="DF43" s="202"/>
      <c r="DG43" s="200"/>
      <c r="DH43" s="202"/>
      <c r="DI43" s="200"/>
      <c r="DJ43" s="202"/>
      <c r="DK43" s="200"/>
      <c r="DL43" s="8"/>
      <c r="DM43" s="200"/>
      <c r="DN43" s="159">
        <f>COUNTA(E43,G43,I43,K43,M43,O43,Q43,S43,U43,W43,Y43,AA43,AC43,AE43,AG43,AI43,AK43,AM43,AO43,AQ43,AS43,AU43,AW43,AY43,BA43,BC43,BE43,BG43,BI43,BK43,BM43,BO43,BQ43,BS43,BU43,BW43, BY43,CA43,CC43,CE43,CG43,CI43,CK43,CM43,CO43,CQ43,CS43,CU43,CW43,CY43,DA43,DC43,DE43,DG43,DI43,DK43,DM43, )-1</f>
        <v>25</v>
      </c>
      <c r="DO43" s="72">
        <v>3</v>
      </c>
      <c r="DP43" s="72">
        <v>4</v>
      </c>
      <c r="DQ43" s="362">
        <v>23.5</v>
      </c>
      <c r="DR43" s="74"/>
      <c r="DS43" s="75"/>
      <c r="DT43" s="182">
        <f>SUM(E43,G43,I43,M43,O43,Q43,S43,U43,W43,Y43,AA43,AC43,AE43,AG43,AI43,AK43,AM43,AO43,AQ43,AS43,AU43,AW43,AY43,BA43,BC43,BE43,BG43,BI43,BK43,BM43,BO43,BQ43,BS43,BU43,BW43,BY43,CA43,CC43,CE43,CG43,CI43,CK43,CO43,CQ43,,CS43,CU43,CW43,CY43,DA43,DC43,DE43,DI43,DK43,DM43,)/DN43</f>
        <v>33.799999999999997</v>
      </c>
      <c r="DU43" s="183">
        <f>(DQ43+DS43)/DN43</f>
        <v>0.94</v>
      </c>
      <c r="DV43" s="210">
        <f t="shared" ref="DV43" si="17">CX43-C43</f>
        <v>0</v>
      </c>
      <c r="DW43" s="74">
        <v>9</v>
      </c>
      <c r="DX43" s="239">
        <f>DW43*0.2</f>
        <v>1.8</v>
      </c>
      <c r="DY43" s="213">
        <f xml:space="preserve"> SUM(DX43/DN43)</f>
        <v>7.2000000000000008E-2</v>
      </c>
      <c r="DZ43" s="19"/>
      <c r="EA43" s="224"/>
      <c r="EB43" s="224"/>
      <c r="EC43" s="224"/>
      <c r="ED43" s="224"/>
      <c r="EE43" s="224"/>
      <c r="EF43" s="224"/>
      <c r="EG43" s="224"/>
      <c r="EH43" s="224"/>
      <c r="EI43" s="224"/>
      <c r="EJ43" s="69"/>
      <c r="EK43" s="69"/>
    </row>
    <row r="44" spans="2:141" s="24" customFormat="1" ht="12" customHeight="1" x14ac:dyDescent="0.3">
      <c r="B44" s="103" t="s">
        <v>138</v>
      </c>
      <c r="C44" s="53"/>
      <c r="D44" s="32"/>
      <c r="E44" s="10"/>
      <c r="F44" s="32"/>
      <c r="G44" s="10"/>
      <c r="H44" s="8"/>
      <c r="I44" s="12"/>
      <c r="J44" s="32"/>
      <c r="K44" s="10"/>
      <c r="L44" s="32"/>
      <c r="M44" s="10"/>
      <c r="N44" s="32"/>
      <c r="O44" s="10"/>
      <c r="P44" s="8"/>
      <c r="Q44" s="12"/>
      <c r="R44" s="8"/>
      <c r="S44" s="12"/>
      <c r="T44" s="8"/>
      <c r="U44" s="12"/>
      <c r="V44" s="8"/>
      <c r="W44" s="12"/>
      <c r="X44" s="8"/>
      <c r="Y44" s="12"/>
      <c r="Z44" s="8"/>
      <c r="AA44" s="12"/>
      <c r="AB44" s="8"/>
      <c r="AC44" s="12"/>
      <c r="AD44" s="8"/>
      <c r="AE44" s="12"/>
      <c r="AF44" s="8"/>
      <c r="AG44" s="12"/>
      <c r="AH44" s="8"/>
      <c r="AI44" s="12"/>
      <c r="AJ44" s="8"/>
      <c r="AK44" s="12"/>
      <c r="AL44" s="8"/>
      <c r="AM44" s="12"/>
      <c r="AN44" s="8"/>
      <c r="AO44" s="200"/>
      <c r="AP44" s="202"/>
      <c r="AQ44" s="200"/>
      <c r="AR44" s="202"/>
      <c r="AS44" s="200"/>
      <c r="AT44" s="202"/>
      <c r="AU44" s="200"/>
      <c r="AV44" s="8"/>
      <c r="AW44" s="12"/>
      <c r="AX44" s="8"/>
      <c r="AY44" s="12"/>
      <c r="AZ44" s="8"/>
      <c r="BA44" s="200"/>
      <c r="BB44" s="8"/>
      <c r="BC44" s="204"/>
      <c r="BD44" s="8"/>
      <c r="BE44" s="204"/>
      <c r="BF44" s="8"/>
      <c r="BG44" s="200"/>
      <c r="BH44" s="8"/>
      <c r="BI44" s="228"/>
      <c r="BJ44" s="8"/>
      <c r="BK44" s="237"/>
      <c r="BL44" s="8"/>
      <c r="BM44" s="200"/>
      <c r="BN44" s="8"/>
      <c r="BO44" s="228"/>
      <c r="BP44" s="8"/>
      <c r="BQ44" s="200"/>
      <c r="BR44" s="8"/>
      <c r="BS44" s="200"/>
      <c r="BT44" s="8"/>
      <c r="BU44" s="200"/>
      <c r="BV44" s="8"/>
      <c r="BW44" s="200"/>
      <c r="BX44" s="202"/>
      <c r="BY44" s="200"/>
      <c r="BZ44" s="202"/>
      <c r="CA44" s="200"/>
      <c r="CB44" s="202"/>
      <c r="CC44" s="200"/>
      <c r="CD44" s="202"/>
      <c r="CE44" s="200"/>
      <c r="CF44" s="202"/>
      <c r="CG44" s="200"/>
      <c r="CH44" s="202"/>
      <c r="CI44" s="200"/>
      <c r="CJ44" s="202"/>
      <c r="CK44" s="200"/>
      <c r="CL44" s="202"/>
      <c r="CM44" s="200"/>
      <c r="CN44" s="202"/>
      <c r="CO44" s="200"/>
      <c r="CP44" s="202"/>
      <c r="CQ44" s="200"/>
      <c r="CR44" s="202"/>
      <c r="CS44" s="200"/>
      <c r="CT44" s="202"/>
      <c r="CU44" s="200"/>
      <c r="CV44" s="202"/>
      <c r="CW44" s="200"/>
      <c r="CX44" s="202"/>
      <c r="CY44" s="200"/>
      <c r="CZ44" s="202"/>
      <c r="DA44" s="200"/>
      <c r="DB44" s="202"/>
      <c r="DC44" s="200"/>
      <c r="DD44" s="202"/>
      <c r="DE44" s="200"/>
      <c r="DF44" s="202"/>
      <c r="DG44" s="200"/>
      <c r="DH44" s="202"/>
      <c r="DI44" s="200"/>
      <c r="DJ44" s="202"/>
      <c r="DK44" s="200"/>
      <c r="DL44" s="8"/>
      <c r="DM44" s="200"/>
      <c r="DN44" s="225"/>
      <c r="DO44" s="72"/>
      <c r="DP44" s="72"/>
      <c r="DQ44" s="73"/>
      <c r="DR44" s="74"/>
      <c r="DS44" s="75"/>
      <c r="DT44" s="182"/>
      <c r="DU44" s="183"/>
      <c r="DV44" s="210"/>
      <c r="DW44" s="74"/>
      <c r="DX44" s="33"/>
      <c r="DY44" s="213"/>
      <c r="DZ44" s="19"/>
      <c r="EA44" s="224"/>
      <c r="EB44" s="224"/>
      <c r="EC44" s="224"/>
      <c r="ED44" s="224"/>
      <c r="EE44" s="224"/>
      <c r="EF44" s="224"/>
      <c r="EG44" s="224"/>
      <c r="EH44" s="224"/>
      <c r="EI44" s="224"/>
      <c r="EJ44" s="69"/>
      <c r="EK44" s="69"/>
    </row>
    <row r="45" spans="2:141" s="24" customFormat="1" ht="12" hidden="1" customHeight="1" x14ac:dyDescent="0.3">
      <c r="B45" s="103" t="s">
        <v>42</v>
      </c>
      <c r="C45" s="53">
        <v>7</v>
      </c>
      <c r="D45" s="32">
        <v>6</v>
      </c>
      <c r="E45" s="10"/>
      <c r="F45" s="32">
        <v>6</v>
      </c>
      <c r="G45" s="10"/>
      <c r="H45" s="8">
        <v>6</v>
      </c>
      <c r="I45" s="12"/>
      <c r="J45" s="32">
        <v>6</v>
      </c>
      <c r="K45" s="10"/>
      <c r="L45" s="32">
        <v>6</v>
      </c>
      <c r="M45" s="10"/>
      <c r="N45" s="32">
        <v>6</v>
      </c>
      <c r="O45" s="10"/>
      <c r="P45" s="8">
        <v>6</v>
      </c>
      <c r="Q45" s="12"/>
      <c r="R45" s="8">
        <v>6</v>
      </c>
      <c r="S45" s="12"/>
      <c r="T45" s="8"/>
      <c r="U45" s="12"/>
      <c r="V45" s="8">
        <v>7</v>
      </c>
      <c r="W45" s="12"/>
      <c r="X45" s="8">
        <v>7</v>
      </c>
      <c r="Y45" s="12"/>
      <c r="Z45" s="8">
        <v>7</v>
      </c>
      <c r="AA45" s="12"/>
      <c r="AB45" s="8">
        <v>7</v>
      </c>
      <c r="AC45" s="286">
        <v>35</v>
      </c>
      <c r="AD45" s="8">
        <v>7</v>
      </c>
      <c r="AE45" s="12"/>
      <c r="AF45" s="8">
        <v>7</v>
      </c>
      <c r="AG45" s="12"/>
      <c r="AH45" s="8">
        <v>7</v>
      </c>
      <c r="AI45" s="12"/>
      <c r="AJ45" s="8">
        <v>7</v>
      </c>
      <c r="AK45" s="12"/>
      <c r="AL45" s="8">
        <v>7</v>
      </c>
      <c r="AM45" s="12"/>
      <c r="AN45" s="8">
        <v>7</v>
      </c>
      <c r="AO45" s="200"/>
      <c r="AP45" s="202">
        <v>7</v>
      </c>
      <c r="AQ45" s="200"/>
      <c r="AR45" s="202">
        <v>7</v>
      </c>
      <c r="AS45" s="200"/>
      <c r="AT45" s="202">
        <v>7</v>
      </c>
      <c r="AU45" s="200"/>
      <c r="AV45" s="8">
        <v>7</v>
      </c>
      <c r="AW45" s="12"/>
      <c r="AX45" s="8">
        <v>7</v>
      </c>
      <c r="AY45" s="12"/>
      <c r="AZ45" s="8">
        <v>7</v>
      </c>
      <c r="BA45" s="200"/>
      <c r="BB45" s="8">
        <v>7</v>
      </c>
      <c r="BC45" s="200"/>
      <c r="BD45" s="8">
        <v>7</v>
      </c>
      <c r="BE45" s="200"/>
      <c r="BF45" s="8">
        <v>7</v>
      </c>
      <c r="BG45" s="200"/>
      <c r="BH45" s="8">
        <v>7</v>
      </c>
      <c r="BI45" s="228"/>
      <c r="BJ45" s="8">
        <v>7</v>
      </c>
      <c r="BK45" s="237"/>
      <c r="BL45" s="8">
        <v>7</v>
      </c>
      <c r="BM45" s="200"/>
      <c r="BN45" s="8">
        <v>7</v>
      </c>
      <c r="BO45" s="228"/>
      <c r="BP45" s="8">
        <v>7</v>
      </c>
      <c r="BQ45" s="200"/>
      <c r="BR45" s="8">
        <v>7</v>
      </c>
      <c r="BS45" s="200"/>
      <c r="BT45" s="8">
        <v>7</v>
      </c>
      <c r="BU45" s="200"/>
      <c r="BV45" s="8">
        <v>7</v>
      </c>
      <c r="BW45" s="200"/>
      <c r="BX45" s="202">
        <v>7</v>
      </c>
      <c r="BY45" s="200"/>
      <c r="BZ45" s="202">
        <v>7</v>
      </c>
      <c r="CA45" s="200"/>
      <c r="CB45" s="202">
        <v>7</v>
      </c>
      <c r="CC45" s="200"/>
      <c r="CD45" s="202">
        <v>7</v>
      </c>
      <c r="CE45" s="200"/>
      <c r="CF45" s="202">
        <v>7</v>
      </c>
      <c r="CG45" s="200"/>
      <c r="CH45" s="202">
        <v>7</v>
      </c>
      <c r="CI45" s="200"/>
      <c r="CJ45" s="202">
        <v>7</v>
      </c>
      <c r="CK45" s="200"/>
      <c r="CL45" s="202">
        <v>7</v>
      </c>
      <c r="CM45" s="200"/>
      <c r="CN45" s="202">
        <v>7</v>
      </c>
      <c r="CO45" s="200"/>
      <c r="CP45" s="202">
        <v>7</v>
      </c>
      <c r="CQ45" s="200"/>
      <c r="CR45" s="202">
        <v>7</v>
      </c>
      <c r="CS45" s="200"/>
      <c r="CT45" s="202"/>
      <c r="CU45" s="200"/>
      <c r="CV45" s="202">
        <v>7</v>
      </c>
      <c r="CW45" s="200"/>
      <c r="CX45" s="202">
        <v>7</v>
      </c>
      <c r="CY45" s="200"/>
      <c r="CZ45" s="202"/>
      <c r="DA45" s="200"/>
      <c r="DB45" s="202"/>
      <c r="DC45" s="200"/>
      <c r="DD45" s="202"/>
      <c r="DE45" s="200"/>
      <c r="DF45" s="202"/>
      <c r="DG45" s="200"/>
      <c r="DH45" s="202"/>
      <c r="DI45" s="200"/>
      <c r="DJ45" s="202"/>
      <c r="DK45" s="200"/>
      <c r="DL45" s="8"/>
      <c r="DM45" s="200"/>
      <c r="DN45" s="159">
        <f>COUNTA(E45,G45,I45,M45,O45,Q45,S45,U45,W45,Y45,AA45,AC45,AE45,AG45,AI45,AK45,AM45,AO45,AQ45,AS45,AU45,AW45,AY45,BA45,BC45,BE45,BG45,BI45,BK45,BM45,BO45,BQ45,BS45,BU45,BW45, BY45,CA45,CC45,CE45,CG45,CI45,CK45,CM45,CO45,CQ45,CS45,CU45,CW45,CY45,DA45,DC45,DE45,DG45,DI45,DK45,DM45, )-1</f>
        <v>1</v>
      </c>
      <c r="DO45" s="71"/>
      <c r="DP45" s="72"/>
      <c r="DQ45" s="73"/>
      <c r="DR45" s="74"/>
      <c r="DS45" s="75"/>
      <c r="DT45" s="182">
        <f>SUM(E45,G45,I45,M45,O45,Q45,S45,U45,W45,Y45,AA45,AC45,AE45,AG45,AI45,AK45,AM45,AO45,AQ45,AS45,AU45,AW45,AY45,BA45,BC45,BE45,BG45,BI45,BK45,BM45,BO45,BQ45,BS45,BU45,BW45,BY45,CA45,CC45,CE45,CG45,CI45,CK45,CO45,CQ45,,CS45,CU45,CW45,CY45,DA45,DC45,DE45,DI45,DK45,DM45,)/DN45</f>
        <v>35</v>
      </c>
      <c r="DU45" s="183">
        <f>(DQ45+DS45)/DN45</f>
        <v>0</v>
      </c>
      <c r="DV45" s="210">
        <f t="shared" ref="DV45" si="18">CX45-C45</f>
        <v>0</v>
      </c>
      <c r="DW45" s="74"/>
      <c r="DX45" s="239">
        <f>DW45*0.2</f>
        <v>0</v>
      </c>
      <c r="DY45" s="213">
        <f xml:space="preserve"> SUM(DX45/DN45)</f>
        <v>0</v>
      </c>
      <c r="DZ45" s="19"/>
      <c r="EA45" s="224"/>
      <c r="EB45" s="224"/>
      <c r="EC45" s="224"/>
      <c r="ED45" s="224"/>
      <c r="EE45" s="224"/>
      <c r="EF45" s="224"/>
      <c r="EG45" s="224"/>
      <c r="EH45" s="224"/>
      <c r="EI45" s="224"/>
      <c r="EJ45" s="69"/>
      <c r="EK45" s="69"/>
    </row>
    <row r="46" spans="2:141" s="24" customFormat="1" ht="12" hidden="1" customHeight="1" x14ac:dyDescent="0.3">
      <c r="B46" s="103" t="s">
        <v>54</v>
      </c>
      <c r="C46" s="53"/>
      <c r="D46" s="32"/>
      <c r="E46" s="10"/>
      <c r="F46" s="32"/>
      <c r="G46" s="10"/>
      <c r="H46" s="8"/>
      <c r="I46" s="12"/>
      <c r="J46" s="260"/>
      <c r="K46" s="10"/>
      <c r="L46" s="260"/>
      <c r="M46" s="10"/>
      <c r="N46" s="32"/>
      <c r="O46" s="10"/>
      <c r="P46" s="8"/>
      <c r="Q46" s="12"/>
      <c r="R46" s="8"/>
      <c r="S46" s="12"/>
      <c r="T46" s="8"/>
      <c r="U46" s="12"/>
      <c r="V46" s="8"/>
      <c r="W46" s="12"/>
      <c r="X46" s="8"/>
      <c r="Y46" s="12"/>
      <c r="Z46" s="8"/>
      <c r="AA46" s="12"/>
      <c r="AB46" s="8"/>
      <c r="AC46" s="12"/>
      <c r="AD46" s="8"/>
      <c r="AE46" s="12"/>
      <c r="AF46" s="8"/>
      <c r="AG46" s="12"/>
      <c r="AH46" s="8"/>
      <c r="AI46" s="12"/>
      <c r="AJ46" s="8"/>
      <c r="AK46" s="12"/>
      <c r="AL46" s="8"/>
      <c r="AM46" s="12"/>
      <c r="AN46" s="8"/>
      <c r="AO46" s="200"/>
      <c r="AP46" s="202"/>
      <c r="AQ46" s="200"/>
      <c r="AR46" s="202"/>
      <c r="AS46" s="200"/>
      <c r="AT46" s="202"/>
      <c r="AU46" s="200"/>
      <c r="AV46" s="8"/>
      <c r="AW46" s="12"/>
      <c r="AX46" s="8"/>
      <c r="AY46" s="12"/>
      <c r="AZ46" s="8"/>
      <c r="BA46" s="200"/>
      <c r="BB46" s="8"/>
      <c r="BC46" s="200"/>
      <c r="BD46" s="8"/>
      <c r="BE46" s="200"/>
      <c r="BF46" s="8"/>
      <c r="BG46" s="200"/>
      <c r="BH46" s="8"/>
      <c r="BI46" s="228"/>
      <c r="BJ46" s="8"/>
      <c r="BK46" s="237"/>
      <c r="BL46" s="8"/>
      <c r="BM46" s="200"/>
      <c r="BN46" s="8"/>
      <c r="BO46" s="228"/>
      <c r="BP46" s="8"/>
      <c r="BQ46" s="200"/>
      <c r="BR46" s="8"/>
      <c r="BS46" s="200"/>
      <c r="BT46" s="8"/>
      <c r="BU46" s="200"/>
      <c r="BV46" s="8"/>
      <c r="BW46" s="200"/>
      <c r="BX46" s="202"/>
      <c r="BY46" s="200"/>
      <c r="BZ46" s="202"/>
      <c r="CA46" s="200"/>
      <c r="CB46" s="202"/>
      <c r="CC46" s="200"/>
      <c r="CD46" s="202"/>
      <c r="CE46" s="200"/>
      <c r="CF46" s="202"/>
      <c r="CG46" s="200"/>
      <c r="CH46" s="202"/>
      <c r="CI46" s="200"/>
      <c r="CJ46" s="202"/>
      <c r="CK46" s="200"/>
      <c r="CL46" s="202"/>
      <c r="CM46" s="200"/>
      <c r="CN46" s="202"/>
      <c r="CO46" s="200"/>
      <c r="CP46" s="202"/>
      <c r="CQ46" s="200"/>
      <c r="CR46" s="202"/>
      <c r="CS46" s="200"/>
      <c r="CT46" s="202"/>
      <c r="CU46" s="200"/>
      <c r="CV46" s="202"/>
      <c r="CW46" s="200"/>
      <c r="CX46" s="202"/>
      <c r="CY46" s="200"/>
      <c r="CZ46" s="202"/>
      <c r="DA46" s="200"/>
      <c r="DB46" s="202"/>
      <c r="DC46" s="200"/>
      <c r="DD46" s="202"/>
      <c r="DE46" s="200"/>
      <c r="DF46" s="202"/>
      <c r="DG46" s="200"/>
      <c r="DH46" s="202"/>
      <c r="DI46" s="200"/>
      <c r="DJ46" s="202"/>
      <c r="DK46" s="200"/>
      <c r="DL46" s="8"/>
      <c r="DM46" s="200"/>
      <c r="DN46" s="159"/>
      <c r="DO46" s="71"/>
      <c r="DP46" s="72"/>
      <c r="DQ46" s="73"/>
      <c r="DR46" s="74"/>
      <c r="DS46" s="75"/>
      <c r="DT46" s="153"/>
      <c r="DU46" s="53"/>
      <c r="DV46" s="210"/>
      <c r="DW46" s="74"/>
      <c r="DX46" s="33"/>
      <c r="DY46" s="215"/>
      <c r="DZ46" s="19"/>
      <c r="EA46" s="224"/>
      <c r="EB46" s="224"/>
      <c r="EC46" s="224"/>
      <c r="ED46" s="224"/>
      <c r="EE46" s="224"/>
      <c r="EF46" s="224"/>
      <c r="EG46" s="224"/>
      <c r="EH46" s="224"/>
      <c r="EI46" s="224"/>
      <c r="EJ46" s="69"/>
      <c r="EK46" s="69"/>
    </row>
    <row r="47" spans="2:141" s="24" customFormat="1" ht="12" customHeight="1" x14ac:dyDescent="0.3">
      <c r="B47" s="103" t="s">
        <v>80</v>
      </c>
      <c r="C47" s="53">
        <v>14</v>
      </c>
      <c r="D47" s="32">
        <v>14</v>
      </c>
      <c r="E47" s="248">
        <v>52</v>
      </c>
      <c r="F47" s="209">
        <v>13</v>
      </c>
      <c r="G47" s="248">
        <v>30</v>
      </c>
      <c r="H47" s="254" t="s">
        <v>211</v>
      </c>
      <c r="I47" s="257">
        <v>45</v>
      </c>
      <c r="J47" s="260" t="s">
        <v>242</v>
      </c>
      <c r="K47" s="10"/>
      <c r="L47" s="260" t="s">
        <v>242</v>
      </c>
      <c r="M47" s="10">
        <v>36</v>
      </c>
      <c r="N47" s="260" t="s">
        <v>242</v>
      </c>
      <c r="O47" s="10">
        <v>44</v>
      </c>
      <c r="P47" s="82" t="s">
        <v>242</v>
      </c>
      <c r="Q47" s="253">
        <v>45</v>
      </c>
      <c r="R47" s="254" t="s">
        <v>211</v>
      </c>
      <c r="S47" s="253">
        <v>44</v>
      </c>
      <c r="T47" s="254" t="s">
        <v>143</v>
      </c>
      <c r="U47" s="259">
        <v>35</v>
      </c>
      <c r="V47" s="254" t="s">
        <v>207</v>
      </c>
      <c r="W47" s="258">
        <v>32</v>
      </c>
      <c r="X47" s="254" t="s">
        <v>241</v>
      </c>
      <c r="Y47" s="12"/>
      <c r="Z47" s="82" t="s">
        <v>241</v>
      </c>
      <c r="AA47" s="256">
        <v>39</v>
      </c>
      <c r="AB47" s="254" t="s">
        <v>207</v>
      </c>
      <c r="AC47" s="286">
        <v>35</v>
      </c>
      <c r="AD47" s="82" t="s">
        <v>207</v>
      </c>
      <c r="AE47" s="261">
        <v>32</v>
      </c>
      <c r="AF47" s="254" t="s">
        <v>143</v>
      </c>
      <c r="AG47" s="12">
        <v>38</v>
      </c>
      <c r="AH47" s="82" t="s">
        <v>143</v>
      </c>
      <c r="AI47" s="12">
        <v>28</v>
      </c>
      <c r="AJ47" s="82" t="s">
        <v>207</v>
      </c>
      <c r="AK47" s="261">
        <v>42</v>
      </c>
      <c r="AL47" s="254" t="s">
        <v>143</v>
      </c>
      <c r="AM47" s="12"/>
      <c r="AN47" s="254" t="s">
        <v>143</v>
      </c>
      <c r="AO47" s="293">
        <v>39</v>
      </c>
      <c r="AP47" s="297" t="s">
        <v>242</v>
      </c>
      <c r="AQ47" s="301">
        <v>35</v>
      </c>
      <c r="AR47" s="297" t="s">
        <v>211</v>
      </c>
      <c r="AS47" s="200">
        <v>34</v>
      </c>
      <c r="AT47" s="199" t="s">
        <v>211</v>
      </c>
      <c r="AU47" s="200">
        <v>31</v>
      </c>
      <c r="AV47" s="82" t="s">
        <v>211</v>
      </c>
      <c r="AW47" s="12">
        <v>34</v>
      </c>
      <c r="AX47" s="82" t="s">
        <v>211</v>
      </c>
      <c r="AY47" s="256">
        <v>36</v>
      </c>
      <c r="AZ47" s="254" t="s">
        <v>309</v>
      </c>
      <c r="BA47" s="200"/>
      <c r="BB47" s="82" t="s">
        <v>309</v>
      </c>
      <c r="BC47" s="200"/>
      <c r="BD47" s="82" t="s">
        <v>309</v>
      </c>
      <c r="BE47" s="200"/>
      <c r="BF47" s="82" t="s">
        <v>309</v>
      </c>
      <c r="BG47" s="200">
        <v>32</v>
      </c>
      <c r="BH47" s="82" t="s">
        <v>309</v>
      </c>
      <c r="BI47" s="328">
        <v>26</v>
      </c>
      <c r="BJ47" s="254" t="s">
        <v>242</v>
      </c>
      <c r="BK47" s="237">
        <v>26</v>
      </c>
      <c r="BL47" s="82" t="s">
        <v>242</v>
      </c>
      <c r="BM47" s="200">
        <v>36</v>
      </c>
      <c r="BN47" s="82" t="s">
        <v>242</v>
      </c>
      <c r="BO47" s="228">
        <v>30</v>
      </c>
      <c r="BP47" s="82" t="s">
        <v>242</v>
      </c>
      <c r="BQ47" s="10">
        <v>31</v>
      </c>
      <c r="BR47" s="82" t="s">
        <v>242</v>
      </c>
      <c r="BS47" s="300">
        <v>36</v>
      </c>
      <c r="BT47" s="254" t="s">
        <v>309</v>
      </c>
      <c r="BU47" s="294">
        <v>34</v>
      </c>
      <c r="BV47" s="254" t="s">
        <v>308</v>
      </c>
      <c r="BW47" s="293">
        <v>36</v>
      </c>
      <c r="BX47" s="297" t="s">
        <v>923</v>
      </c>
      <c r="BY47" s="200">
        <v>30</v>
      </c>
      <c r="BZ47" s="199" t="s">
        <v>923</v>
      </c>
      <c r="CA47" s="200">
        <v>29</v>
      </c>
      <c r="CB47" s="199" t="s">
        <v>923</v>
      </c>
      <c r="CC47" s="200"/>
      <c r="CD47" s="199" t="s">
        <v>923</v>
      </c>
      <c r="CE47" s="296">
        <v>22</v>
      </c>
      <c r="CF47" s="297" t="s">
        <v>925</v>
      </c>
      <c r="CG47" s="355">
        <v>30</v>
      </c>
      <c r="CH47" s="199" t="s">
        <v>925</v>
      </c>
      <c r="CI47" s="200">
        <v>26</v>
      </c>
      <c r="CJ47" s="199" t="s">
        <v>925</v>
      </c>
      <c r="CK47" s="200"/>
      <c r="CL47" s="199" t="s">
        <v>925</v>
      </c>
      <c r="CM47" s="200">
        <v>33</v>
      </c>
      <c r="CN47" s="199" t="s">
        <v>925</v>
      </c>
      <c r="CO47" s="200">
        <v>35</v>
      </c>
      <c r="CP47" s="199" t="s">
        <v>925</v>
      </c>
      <c r="CQ47" s="200">
        <v>0</v>
      </c>
      <c r="CR47" s="199" t="s">
        <v>925</v>
      </c>
      <c r="CS47" s="295">
        <v>20</v>
      </c>
      <c r="CT47" s="199" t="s">
        <v>1165</v>
      </c>
      <c r="CU47" s="200">
        <v>49</v>
      </c>
      <c r="CV47" s="199" t="s">
        <v>925</v>
      </c>
      <c r="CW47" s="200">
        <v>35</v>
      </c>
      <c r="CX47" s="199" t="s">
        <v>925</v>
      </c>
      <c r="CY47" s="200"/>
      <c r="CZ47" s="199"/>
      <c r="DA47" s="200"/>
      <c r="DB47" s="199"/>
      <c r="DC47" s="200"/>
      <c r="DD47" s="199"/>
      <c r="DE47" s="200"/>
      <c r="DF47" s="199"/>
      <c r="DG47" s="200"/>
      <c r="DH47" s="199"/>
      <c r="DI47" s="200"/>
      <c r="DJ47" s="199"/>
      <c r="DK47" s="200"/>
      <c r="DL47" s="82"/>
      <c r="DM47" s="200"/>
      <c r="DN47" s="159">
        <f>COUNTA(E47,G47,I47,K47,M47,O47,Q47,S47,U47,W47,Y47,AA47,AC47,AE47,AG47,AI47,AK47,AM47,AO47,AQ47,AS47,AU47,AW47,AY47,BA47,BC47,BE47,BG47,BI47,BK47,BM47,BO47,BQ47,BS47,BU47,BW47, BY47,CA47,CC47,CE47,CG47,CI47,CK47,CM47,CO47,CQ47,CS47,CU47,CW47,CY47,DA47,DC47,DE47,DG47,DI47,DK47,DM47, )-1</f>
        <v>41</v>
      </c>
      <c r="DO47" s="9">
        <v>8</v>
      </c>
      <c r="DP47" s="9">
        <v>2</v>
      </c>
      <c r="DQ47" s="27">
        <v>38</v>
      </c>
      <c r="DR47" s="32">
        <v>7</v>
      </c>
      <c r="DS47" s="33">
        <v>18.95</v>
      </c>
      <c r="DT47" s="182">
        <f>SUM(E47,G47,I47,M47,O47,Q47,S47,U47,W47,Y47,AA47,AC47,AE47,AG47,AI47,AK47,AM47,AO47,AQ47,AS47,AU47,AW47,AY47,BA47,BC47,BE47,BG47,BI47,BK47,BM47,BO47,BQ47,BS47,BU47,BW47,BY47,CA47,CC47,CE47,CG47,CI47,CK47,CO47,CQ47,,CS47,CU47,CW47,CY47,DA47,DC47,DE47,DI47,DK47,DM47,)/DN47</f>
        <v>32.902439024390247</v>
      </c>
      <c r="DU47" s="173">
        <f>DQ47/DN47</f>
        <v>0.92682926829268297</v>
      </c>
      <c r="DV47" s="210">
        <f t="shared" ref="DV47" si="19">CX47-C47</f>
        <v>-6</v>
      </c>
      <c r="DW47" s="32">
        <v>25</v>
      </c>
      <c r="DX47" s="239">
        <f>DW47*0.2</f>
        <v>5</v>
      </c>
      <c r="DY47" s="213">
        <f xml:space="preserve"> SUM(DX47/DN47)</f>
        <v>0.12195121951219512</v>
      </c>
      <c r="DZ47" s="19"/>
      <c r="EA47" s="224"/>
      <c r="EB47" s="224"/>
      <c r="EC47" s="224"/>
      <c r="ED47" s="224"/>
      <c r="EE47" s="224"/>
      <c r="EF47" s="224"/>
      <c r="EG47" s="224"/>
      <c r="EH47" s="224"/>
      <c r="EI47" s="224"/>
      <c r="EJ47" s="69"/>
      <c r="EK47" s="69"/>
    </row>
    <row r="48" spans="2:141" s="24" customFormat="1" ht="12" customHeight="1" x14ac:dyDescent="0.3">
      <c r="B48" s="103" t="s">
        <v>132</v>
      </c>
      <c r="C48" s="53"/>
      <c r="D48" s="32"/>
      <c r="E48" s="10"/>
      <c r="F48" s="32"/>
      <c r="G48" s="10"/>
      <c r="H48" s="82"/>
      <c r="I48" s="12"/>
      <c r="J48" s="260"/>
      <c r="K48" s="10"/>
      <c r="L48" s="260"/>
      <c r="M48" s="10"/>
      <c r="N48" s="260"/>
      <c r="O48" s="10"/>
      <c r="P48" s="82"/>
      <c r="Q48" s="12"/>
      <c r="R48" s="82"/>
      <c r="S48" s="12"/>
      <c r="T48" s="82"/>
      <c r="U48" s="12"/>
      <c r="V48" s="82"/>
      <c r="W48" s="12"/>
      <c r="X48" s="82"/>
      <c r="Y48" s="12"/>
      <c r="Z48" s="82"/>
      <c r="AA48" s="12"/>
      <c r="AB48" s="82"/>
      <c r="AC48" s="12"/>
      <c r="AD48" s="82"/>
      <c r="AE48" s="12"/>
      <c r="AF48" s="82"/>
      <c r="AG48" s="12"/>
      <c r="AH48" s="82"/>
      <c r="AI48" s="12"/>
      <c r="AJ48" s="82"/>
      <c r="AK48" s="12"/>
      <c r="AL48" s="82"/>
      <c r="AM48" s="12"/>
      <c r="AN48" s="82"/>
      <c r="AO48" s="200"/>
      <c r="AP48" s="199"/>
      <c r="AQ48" s="200"/>
      <c r="AR48" s="199"/>
      <c r="AS48" s="200"/>
      <c r="AT48" s="199"/>
      <c r="AU48" s="200"/>
      <c r="AV48" s="82"/>
      <c r="AW48" s="12"/>
      <c r="AX48" s="82"/>
      <c r="AY48" s="12"/>
      <c r="AZ48" s="82"/>
      <c r="BA48" s="200"/>
      <c r="BB48" s="82"/>
      <c r="BC48" s="200"/>
      <c r="BD48" s="82"/>
      <c r="BE48" s="200"/>
      <c r="BF48" s="82"/>
      <c r="BG48" s="200"/>
      <c r="BH48" s="82"/>
      <c r="BI48" s="228"/>
      <c r="BJ48" s="82"/>
      <c r="BK48" s="237"/>
      <c r="BL48" s="82"/>
      <c r="BM48" s="200"/>
      <c r="BN48" s="82"/>
      <c r="BO48" s="228"/>
      <c r="BP48" s="82"/>
      <c r="BQ48" s="10"/>
      <c r="BR48" s="82"/>
      <c r="BS48" s="200"/>
      <c r="BT48" s="82"/>
      <c r="BU48" s="200"/>
      <c r="BV48" s="82"/>
      <c r="BW48" s="200"/>
      <c r="BX48" s="199"/>
      <c r="BY48" s="200"/>
      <c r="BZ48" s="199"/>
      <c r="CA48" s="200"/>
      <c r="CB48" s="199"/>
      <c r="CC48" s="200"/>
      <c r="CD48" s="199"/>
      <c r="CE48" s="200"/>
      <c r="CF48" s="199"/>
      <c r="CG48" s="200"/>
      <c r="CH48" s="199"/>
      <c r="CI48" s="200"/>
      <c r="CJ48" s="199"/>
      <c r="CK48" s="200"/>
      <c r="CL48" s="199"/>
      <c r="CM48" s="200"/>
      <c r="CN48" s="199"/>
      <c r="CO48" s="200"/>
      <c r="CP48" s="199"/>
      <c r="CQ48" s="200"/>
      <c r="CR48" s="199"/>
      <c r="CS48" s="200"/>
      <c r="CT48" s="199"/>
      <c r="CU48" s="200"/>
      <c r="CV48" s="199"/>
      <c r="CW48" s="200"/>
      <c r="CX48" s="199"/>
      <c r="CY48" s="200"/>
      <c r="CZ48" s="199"/>
      <c r="DA48" s="200"/>
      <c r="DB48" s="199"/>
      <c r="DC48" s="200"/>
      <c r="DD48" s="199"/>
      <c r="DE48" s="200"/>
      <c r="DF48" s="199"/>
      <c r="DG48" s="200"/>
      <c r="DH48" s="199"/>
      <c r="DI48" s="200"/>
      <c r="DJ48" s="199"/>
      <c r="DK48" s="200"/>
      <c r="DL48" s="82"/>
      <c r="DM48" s="200"/>
      <c r="DN48" s="159"/>
      <c r="DO48" s="9"/>
      <c r="DP48" s="9"/>
      <c r="DQ48" s="27"/>
      <c r="DR48" s="32"/>
      <c r="DS48" s="33"/>
      <c r="DT48" s="29"/>
      <c r="DU48" s="173"/>
      <c r="DV48" s="210"/>
      <c r="DW48" s="32"/>
      <c r="DX48" s="33"/>
      <c r="DY48" s="214"/>
      <c r="DZ48" s="19"/>
      <c r="EA48" s="224"/>
      <c r="EB48" s="224"/>
      <c r="EC48" s="224"/>
      <c r="ED48" s="224"/>
      <c r="EE48" s="224"/>
      <c r="EF48" s="224"/>
      <c r="EG48" s="224"/>
      <c r="EH48" s="224"/>
      <c r="EI48" s="224"/>
      <c r="EJ48" s="69"/>
      <c r="EK48" s="69"/>
    </row>
    <row r="49" spans="2:262" s="24" customFormat="1" ht="12" hidden="1" customHeight="1" x14ac:dyDescent="0.3">
      <c r="B49" s="103" t="s">
        <v>160</v>
      </c>
      <c r="C49" s="53">
        <v>10</v>
      </c>
      <c r="D49" s="32">
        <v>11</v>
      </c>
      <c r="E49" s="10"/>
      <c r="F49" s="32">
        <v>11</v>
      </c>
      <c r="G49" s="10"/>
      <c r="H49" s="32">
        <v>11</v>
      </c>
      <c r="I49" s="10"/>
      <c r="J49" s="32">
        <v>11</v>
      </c>
      <c r="K49" s="10"/>
      <c r="L49" s="32">
        <v>11</v>
      </c>
      <c r="M49" s="10"/>
      <c r="N49" s="260" t="s">
        <v>242</v>
      </c>
      <c r="O49" s="10">
        <v>41</v>
      </c>
      <c r="P49" s="82" t="s">
        <v>242</v>
      </c>
      <c r="Q49" s="12"/>
      <c r="R49" s="82" t="s">
        <v>242</v>
      </c>
      <c r="S49" s="12"/>
      <c r="T49" s="82"/>
      <c r="U49" s="12"/>
      <c r="V49" s="82" t="s">
        <v>242</v>
      </c>
      <c r="W49" s="12"/>
      <c r="X49" s="82" t="s">
        <v>242</v>
      </c>
      <c r="Y49" s="12"/>
      <c r="Z49" s="82" t="s">
        <v>242</v>
      </c>
      <c r="AA49" s="12"/>
      <c r="AB49" s="82" t="s">
        <v>242</v>
      </c>
      <c r="AC49" s="12"/>
      <c r="AD49" s="82"/>
      <c r="AE49" s="12"/>
      <c r="AF49" s="82" t="s">
        <v>309</v>
      </c>
      <c r="AG49" s="12"/>
      <c r="AH49" s="82" t="s">
        <v>309</v>
      </c>
      <c r="AI49" s="259">
        <v>27</v>
      </c>
      <c r="AJ49" s="254" t="s">
        <v>242</v>
      </c>
      <c r="AK49" s="12"/>
      <c r="AL49" s="82" t="s">
        <v>242</v>
      </c>
      <c r="AM49" s="12"/>
      <c r="AN49" s="82" t="s">
        <v>242</v>
      </c>
      <c r="AO49" s="200"/>
      <c r="AP49" s="199" t="s">
        <v>242</v>
      </c>
      <c r="AQ49" s="200"/>
      <c r="AR49" s="199" t="s">
        <v>242</v>
      </c>
      <c r="AS49" s="200"/>
      <c r="AT49" s="199" t="s">
        <v>242</v>
      </c>
      <c r="AU49" s="200"/>
      <c r="AV49" s="82" t="s">
        <v>242</v>
      </c>
      <c r="AW49" s="12"/>
      <c r="AX49" s="82" t="s">
        <v>242</v>
      </c>
      <c r="AY49" s="12"/>
      <c r="AZ49" s="82" t="s">
        <v>242</v>
      </c>
      <c r="BA49" s="200"/>
      <c r="BB49" s="82" t="s">
        <v>242</v>
      </c>
      <c r="BC49" s="200">
        <v>30</v>
      </c>
      <c r="BD49" s="82" t="s">
        <v>242</v>
      </c>
      <c r="BE49" s="200"/>
      <c r="BF49" s="82" t="s">
        <v>242</v>
      </c>
      <c r="BG49" s="200"/>
      <c r="BH49" s="82" t="s">
        <v>242</v>
      </c>
      <c r="BI49" s="228"/>
      <c r="BJ49" s="82" t="s">
        <v>242</v>
      </c>
      <c r="BK49" s="237"/>
      <c r="BL49" s="82" t="s">
        <v>242</v>
      </c>
      <c r="BM49" s="200"/>
      <c r="BN49" s="82" t="s">
        <v>242</v>
      </c>
      <c r="BO49" s="228"/>
      <c r="BP49" s="82" t="s">
        <v>242</v>
      </c>
      <c r="BQ49" s="10"/>
      <c r="BR49" s="82" t="s">
        <v>242</v>
      </c>
      <c r="BS49" s="200"/>
      <c r="BT49" s="82" t="s">
        <v>242</v>
      </c>
      <c r="BU49" s="200"/>
      <c r="BV49" s="82" t="s">
        <v>242</v>
      </c>
      <c r="BW49" s="200"/>
      <c r="BX49" s="82" t="s">
        <v>242</v>
      </c>
      <c r="BY49" s="200"/>
      <c r="BZ49" s="82" t="s">
        <v>242</v>
      </c>
      <c r="CA49" s="200"/>
      <c r="CB49" s="82" t="s">
        <v>242</v>
      </c>
      <c r="CC49" s="200"/>
      <c r="CD49" s="82" t="s">
        <v>242</v>
      </c>
      <c r="CE49" s="200"/>
      <c r="CF49" s="82" t="s">
        <v>242</v>
      </c>
      <c r="CG49" s="200"/>
      <c r="CH49" s="82" t="s">
        <v>242</v>
      </c>
      <c r="CI49" s="200"/>
      <c r="CJ49" s="82" t="s">
        <v>242</v>
      </c>
      <c r="CK49" s="200"/>
      <c r="CL49" s="82" t="s">
        <v>242</v>
      </c>
      <c r="CM49" s="200"/>
      <c r="CN49" s="82" t="s">
        <v>242</v>
      </c>
      <c r="CO49" s="293">
        <v>47</v>
      </c>
      <c r="CP49" s="254" t="s">
        <v>308</v>
      </c>
      <c r="CQ49" s="200"/>
      <c r="CR49" s="82" t="s">
        <v>308</v>
      </c>
      <c r="CS49" s="296">
        <v>23</v>
      </c>
      <c r="CT49" s="201" t="s">
        <v>1164</v>
      </c>
      <c r="CU49" s="198">
        <v>47</v>
      </c>
      <c r="CV49" s="82" t="s">
        <v>308</v>
      </c>
      <c r="CW49" s="200"/>
      <c r="CX49" s="82" t="s">
        <v>308</v>
      </c>
      <c r="CY49" s="364"/>
      <c r="CZ49" s="199"/>
      <c r="DA49" s="364"/>
      <c r="DB49" s="199"/>
      <c r="DC49" s="200"/>
      <c r="DD49" s="199"/>
      <c r="DE49" s="200"/>
      <c r="DF49" s="199"/>
      <c r="DG49" s="200"/>
      <c r="DH49" s="199"/>
      <c r="DI49" s="200"/>
      <c r="DJ49" s="199"/>
      <c r="DK49" s="200"/>
      <c r="DL49" s="82"/>
      <c r="DM49" s="200"/>
      <c r="DN49" s="159">
        <f>COUNTA(E49,G49,I49,M49,O49,Q49,S49,U49,W49,Y49,AA49,AC49,AE49,AG49,AI49,AK49,AM49,AO49,AQ49,AS49,AU49,AW49,AY49,BA49,BC49,BE49,BG49,BI49,BK49,BM49,BO49,BQ49,BS49,BU49,BW49, BY49,CA49,CC49,CE49,CG49,CI49,CK49,CM49,CO49,CQ49,CS49,CU49,CW49,CY49,DA49,DC49,DE49,DG49,DI49,DK49,DM49, )-1</f>
        <v>6</v>
      </c>
      <c r="DO49" s="9">
        <v>1</v>
      </c>
      <c r="DP49" s="9"/>
      <c r="DQ49" s="27">
        <v>10.5</v>
      </c>
      <c r="DR49" s="32">
        <v>1</v>
      </c>
      <c r="DS49" s="33">
        <v>2.4</v>
      </c>
      <c r="DT49" s="182">
        <f>SUM(E49,G49,I49,M49,O49,Q49,S49,U49,W49,Y49,AA49,AC49,AE49,AG49,AI49,AK49,AM49,AO49,AQ49,AS49,AU49,AW49,AY49,BA49,BC49,BE49,BG49,BI49,BK49,BM49,BO49,BQ49,BS49,BU49,BW49,BY49,CA49,CC49,CE49,CG49,CI49,CK49,CO49,CQ49,,CS49,CU49,CW49,CY49,DA49,DC49,DE49,DI49,DK49,DM49,)/DN49</f>
        <v>35.833333333333336</v>
      </c>
      <c r="DU49" s="173">
        <f>DQ49/DN49</f>
        <v>1.75</v>
      </c>
      <c r="DV49" s="210">
        <f t="shared" ref="DV49" si="20">CX49-C49</f>
        <v>-1</v>
      </c>
      <c r="DW49" s="32">
        <v>2</v>
      </c>
      <c r="DX49" s="239">
        <f>DW49*0.2</f>
        <v>0.4</v>
      </c>
      <c r="DY49" s="213">
        <f xml:space="preserve"> SUM(DX49/DN49)</f>
        <v>6.6666666666666666E-2</v>
      </c>
      <c r="DZ49" s="19"/>
      <c r="EA49" s="224"/>
      <c r="EB49" s="224"/>
      <c r="EC49" s="224"/>
      <c r="ED49" s="224"/>
      <c r="EE49" s="224"/>
      <c r="EF49" s="224"/>
      <c r="EG49" s="224"/>
      <c r="EH49" s="224"/>
      <c r="EI49" s="224"/>
      <c r="EJ49" s="69"/>
      <c r="EK49" s="69"/>
    </row>
    <row r="50" spans="2:262" s="69" customFormat="1" ht="12" hidden="1" customHeight="1" x14ac:dyDescent="0.3">
      <c r="B50" s="103" t="s">
        <v>161</v>
      </c>
      <c r="C50" s="53"/>
      <c r="D50" s="32"/>
      <c r="E50" s="10"/>
      <c r="F50" s="32"/>
      <c r="G50" s="10"/>
      <c r="H50" s="32"/>
      <c r="I50" s="10"/>
      <c r="J50" s="32"/>
      <c r="K50" s="10"/>
      <c r="L50" s="32"/>
      <c r="M50" s="10"/>
      <c r="N50" s="260"/>
      <c r="O50" s="10"/>
      <c r="P50" s="82"/>
      <c r="Q50" s="12"/>
      <c r="R50" s="82"/>
      <c r="S50" s="12"/>
      <c r="T50" s="82"/>
      <c r="U50" s="12"/>
      <c r="V50" s="82"/>
      <c r="W50" s="12"/>
      <c r="X50" s="82"/>
      <c r="Y50" s="12"/>
      <c r="Z50" s="82"/>
      <c r="AA50" s="12"/>
      <c r="AB50" s="82"/>
      <c r="AC50" s="12"/>
      <c r="AD50" s="82"/>
      <c r="AE50" s="12"/>
      <c r="AF50" s="82"/>
      <c r="AG50" s="12"/>
      <c r="AH50" s="82"/>
      <c r="AI50" s="12"/>
      <c r="AJ50" s="82"/>
      <c r="AK50" s="12"/>
      <c r="AL50" s="82"/>
      <c r="AM50" s="12"/>
      <c r="AN50" s="82"/>
      <c r="AO50" s="200"/>
      <c r="AP50" s="199"/>
      <c r="AQ50" s="200"/>
      <c r="AR50" s="199"/>
      <c r="AS50" s="200"/>
      <c r="AT50" s="199"/>
      <c r="AU50" s="200"/>
      <c r="AV50" s="82"/>
      <c r="AW50" s="12"/>
      <c r="AX50" s="82"/>
      <c r="AY50" s="12"/>
      <c r="AZ50" s="82"/>
      <c r="BA50" s="200"/>
      <c r="BB50" s="82"/>
      <c r="BC50" s="200"/>
      <c r="BD50" s="82"/>
      <c r="BE50" s="200"/>
      <c r="BF50" s="82"/>
      <c r="BG50" s="200"/>
      <c r="BH50" s="82"/>
      <c r="BI50" s="228"/>
      <c r="BJ50" s="82"/>
      <c r="BK50" s="237"/>
      <c r="BL50" s="82"/>
      <c r="BM50" s="200"/>
      <c r="BN50" s="82"/>
      <c r="BO50" s="228"/>
      <c r="BP50" s="82"/>
      <c r="BQ50" s="10"/>
      <c r="BR50" s="82"/>
      <c r="BS50" s="200"/>
      <c r="BT50" s="82"/>
      <c r="BU50" s="200"/>
      <c r="BV50" s="82"/>
      <c r="BW50" s="200"/>
      <c r="BX50" s="82"/>
      <c r="BY50" s="200"/>
      <c r="BZ50" s="82"/>
      <c r="CA50" s="200"/>
      <c r="CB50" s="82"/>
      <c r="CC50" s="200"/>
      <c r="CD50" s="82"/>
      <c r="CE50" s="200"/>
      <c r="CF50" s="82"/>
      <c r="CG50" s="200"/>
      <c r="CH50" s="82"/>
      <c r="CI50" s="200"/>
      <c r="CJ50" s="82"/>
      <c r="CK50" s="200"/>
      <c r="CL50" s="82"/>
      <c r="CM50" s="200"/>
      <c r="CN50" s="82"/>
      <c r="CO50" s="200"/>
      <c r="CP50" s="82"/>
      <c r="CQ50" s="200"/>
      <c r="CR50" s="82"/>
      <c r="CS50" s="200"/>
      <c r="CT50" s="199"/>
      <c r="CU50" s="200"/>
      <c r="CV50" s="82"/>
      <c r="CW50" s="200"/>
      <c r="CX50" s="82"/>
      <c r="CY50" s="200"/>
      <c r="CZ50" s="199"/>
      <c r="DA50" s="200"/>
      <c r="DB50" s="199"/>
      <c r="DC50" s="200"/>
      <c r="DD50" s="199"/>
      <c r="DE50" s="200"/>
      <c r="DF50" s="199"/>
      <c r="DG50" s="200"/>
      <c r="DH50" s="199"/>
      <c r="DI50" s="200"/>
      <c r="DJ50" s="199"/>
      <c r="DK50" s="200"/>
      <c r="DL50" s="82"/>
      <c r="DM50" s="200"/>
      <c r="DN50" s="159"/>
      <c r="DO50" s="9"/>
      <c r="DP50" s="9"/>
      <c r="DQ50" s="27"/>
      <c r="DR50" s="32"/>
      <c r="DS50" s="33"/>
      <c r="DT50" s="29"/>
      <c r="DU50" s="173"/>
      <c r="DV50" s="210"/>
      <c r="DW50" s="32"/>
      <c r="DX50" s="33"/>
      <c r="DY50" s="214"/>
      <c r="DZ50" s="19"/>
      <c r="EA50" s="172"/>
      <c r="EB50" s="172"/>
      <c r="EC50" s="172"/>
      <c r="ED50" s="172"/>
      <c r="EE50" s="172"/>
      <c r="EF50" s="172"/>
      <c r="EG50" s="172"/>
      <c r="EH50" s="172"/>
      <c r="EI50" s="172"/>
    </row>
    <row r="51" spans="2:262" s="137" customFormat="1" ht="12" hidden="1" customHeight="1" x14ac:dyDescent="0.3">
      <c r="B51" s="226" t="s">
        <v>163</v>
      </c>
      <c r="C51" s="53">
        <v>27</v>
      </c>
      <c r="D51" s="32">
        <v>24</v>
      </c>
      <c r="E51" s="10"/>
      <c r="F51" s="32">
        <v>24</v>
      </c>
      <c r="G51" s="10"/>
      <c r="H51" s="32">
        <v>24</v>
      </c>
      <c r="I51" s="10"/>
      <c r="J51" s="32">
        <v>24</v>
      </c>
      <c r="K51" s="10"/>
      <c r="L51" s="32">
        <v>24</v>
      </c>
      <c r="M51" s="10"/>
      <c r="N51" s="32">
        <v>24</v>
      </c>
      <c r="O51" s="10"/>
      <c r="P51" s="8">
        <v>24</v>
      </c>
      <c r="Q51" s="12"/>
      <c r="R51" s="8">
        <v>24</v>
      </c>
      <c r="S51" s="12"/>
      <c r="T51" s="8"/>
      <c r="U51" s="12"/>
      <c r="V51" s="8">
        <v>24</v>
      </c>
      <c r="W51" s="12"/>
      <c r="X51" s="8">
        <v>24</v>
      </c>
      <c r="Y51" s="12"/>
      <c r="Z51" s="8">
        <v>24</v>
      </c>
      <c r="AA51" s="12"/>
      <c r="AB51" s="8">
        <v>24</v>
      </c>
      <c r="AC51" s="12"/>
      <c r="AD51" s="8"/>
      <c r="AE51" s="12"/>
      <c r="AF51" s="8">
        <v>24</v>
      </c>
      <c r="AG51" s="12"/>
      <c r="AH51" s="8">
        <v>24</v>
      </c>
      <c r="AI51" s="12"/>
      <c r="AJ51" s="8">
        <v>24</v>
      </c>
      <c r="AK51" s="12"/>
      <c r="AL51" s="8">
        <v>24</v>
      </c>
      <c r="AM51" s="12"/>
      <c r="AN51" s="8">
        <v>27</v>
      </c>
      <c r="AO51" s="200"/>
      <c r="AP51" s="202">
        <v>27</v>
      </c>
      <c r="AQ51" s="200"/>
      <c r="AR51" s="202">
        <v>27</v>
      </c>
      <c r="AS51" s="200"/>
      <c r="AT51" s="202">
        <v>27</v>
      </c>
      <c r="AU51" s="200"/>
      <c r="AV51" s="8">
        <v>27</v>
      </c>
      <c r="AW51" s="12"/>
      <c r="AX51" s="8">
        <v>27</v>
      </c>
      <c r="AY51" s="12"/>
      <c r="AZ51" s="8">
        <v>27</v>
      </c>
      <c r="BA51" s="200"/>
      <c r="BB51" s="8">
        <v>27</v>
      </c>
      <c r="BC51" s="200"/>
      <c r="BD51" s="8">
        <v>27</v>
      </c>
      <c r="BE51" s="200"/>
      <c r="BF51" s="8">
        <v>27</v>
      </c>
      <c r="BG51" s="200"/>
      <c r="BH51" s="8">
        <v>27</v>
      </c>
      <c r="BI51" s="328">
        <v>26</v>
      </c>
      <c r="BJ51" s="255">
        <v>28</v>
      </c>
      <c r="BK51" s="237"/>
      <c r="BL51" s="8">
        <v>28</v>
      </c>
      <c r="BM51" s="200"/>
      <c r="BN51" s="8">
        <v>28</v>
      </c>
      <c r="BO51" s="228"/>
      <c r="BP51" s="8">
        <v>28</v>
      </c>
      <c r="BQ51" s="10"/>
      <c r="BR51" s="8">
        <v>28</v>
      </c>
      <c r="BS51" s="200"/>
      <c r="BT51" s="8">
        <v>28</v>
      </c>
      <c r="BU51" s="200"/>
      <c r="BV51" s="8">
        <v>28</v>
      </c>
      <c r="BW51" s="198"/>
      <c r="BX51" s="8">
        <v>28</v>
      </c>
      <c r="BY51" s="198"/>
      <c r="BZ51" s="8">
        <v>28</v>
      </c>
      <c r="CA51" s="198"/>
      <c r="CB51" s="8">
        <v>28</v>
      </c>
      <c r="CC51" s="198"/>
      <c r="CD51" s="8">
        <v>28</v>
      </c>
      <c r="CE51" s="198"/>
      <c r="CF51" s="8">
        <v>28</v>
      </c>
      <c r="CG51" s="198"/>
      <c r="CH51" s="8">
        <v>28</v>
      </c>
      <c r="CI51" s="198"/>
      <c r="CJ51" s="8">
        <v>28</v>
      </c>
      <c r="CK51" s="198"/>
      <c r="CL51" s="8">
        <v>28</v>
      </c>
      <c r="CM51" s="198"/>
      <c r="CN51" s="8">
        <v>28</v>
      </c>
      <c r="CO51" s="198"/>
      <c r="CP51" s="8">
        <v>28</v>
      </c>
      <c r="CQ51" s="198"/>
      <c r="CR51" s="8">
        <v>28</v>
      </c>
      <c r="CS51" s="198"/>
      <c r="CT51" s="202"/>
      <c r="CU51" s="198"/>
      <c r="CV51" s="8">
        <v>28</v>
      </c>
      <c r="CW51" s="198"/>
      <c r="CX51" s="8">
        <v>28</v>
      </c>
      <c r="CY51" s="198"/>
      <c r="CZ51" s="202"/>
      <c r="DA51" s="198"/>
      <c r="DB51" s="202"/>
      <c r="DC51" s="198"/>
      <c r="DD51" s="202"/>
      <c r="DE51" s="198"/>
      <c r="DF51" s="202"/>
      <c r="DG51" s="198"/>
      <c r="DH51" s="202"/>
      <c r="DI51" s="198"/>
      <c r="DJ51" s="202"/>
      <c r="DK51" s="198"/>
      <c r="DL51" s="8"/>
      <c r="DM51" s="198"/>
      <c r="DN51" s="159">
        <f>COUNTA(E51,G51,I51,M51,O51,Q51,S51,U51,W51,Y51,AA51,AC51,AE51,AG51,AI51,AK51,AM51,AO51,AQ51,AS51,AU51,AW51,AY51,BA51,BC51,BE51,BG51,BI51,BK51,BM51,BO51,BQ51,BS51,BU51,BW51, BY51,CA51,CC51,CE51,CG51,CI51,CK51,CM51,CO51,CQ51,CS51,CU51,CW51,CY51,DA51,DC51,DE51,DG51,DI51,DK51,DM51, )-1</f>
        <v>1</v>
      </c>
      <c r="DO51" s="71"/>
      <c r="DP51" s="72"/>
      <c r="DQ51" s="73"/>
      <c r="DR51" s="74"/>
      <c r="DS51" s="75"/>
      <c r="DT51" s="182">
        <f>SUM(E51,G51,I51,M51,O51,Q51,S51,U51,W51,Y51,AA51,AC51,AE51,AG51,AI51,AK51,AM51,AO51,AQ51,AS51,AU51,AW51,AY51,BA51,BC51,BE51,BG51,BI51,BK51,BM51,BO51,BQ51,BS51,BU51,BW51,BY51,CA51,CC51,CE51,CG51,CI51,CK51,CO51,CQ51,,CS51,CU51,CW51,CY51,DA51,DC51,DE51,DI51,DK51,DM51,)/DN51</f>
        <v>26</v>
      </c>
      <c r="DU51" s="173">
        <f>DQ51/DN51</f>
        <v>0</v>
      </c>
      <c r="DV51" s="210">
        <f t="shared" ref="DV51" si="21">CX51-C51</f>
        <v>1</v>
      </c>
      <c r="DW51" s="74"/>
      <c r="DX51" s="239">
        <f>DW51*0.2</f>
        <v>0</v>
      </c>
      <c r="DY51" s="213">
        <f xml:space="preserve"> SUM(DX51/DN51)</f>
        <v>0</v>
      </c>
      <c r="DZ51" s="19"/>
      <c r="EA51" s="135"/>
      <c r="EB51" s="135"/>
      <c r="EC51" s="135"/>
      <c r="ED51" s="135"/>
      <c r="EE51" s="135"/>
      <c r="EF51" s="135"/>
      <c r="EG51" s="136"/>
      <c r="EH51" s="135"/>
      <c r="EI51" s="135"/>
      <c r="EJ51" s="135"/>
      <c r="EK51" s="135"/>
    </row>
    <row r="52" spans="2:262" ht="12" hidden="1" customHeight="1" x14ac:dyDescent="0.3">
      <c r="B52" s="226" t="s">
        <v>166</v>
      </c>
      <c r="C52" s="53"/>
      <c r="D52" s="32"/>
      <c r="E52" s="10"/>
      <c r="F52" s="32"/>
      <c r="G52" s="10"/>
      <c r="H52" s="32"/>
      <c r="I52" s="10"/>
      <c r="J52" s="32"/>
      <c r="K52" s="10"/>
      <c r="L52" s="32"/>
      <c r="M52" s="10"/>
      <c r="N52" s="260"/>
      <c r="O52" s="10"/>
      <c r="P52" s="82"/>
      <c r="Q52" s="12"/>
      <c r="R52" s="82"/>
      <c r="S52" s="12"/>
      <c r="T52" s="82"/>
      <c r="U52" s="12"/>
      <c r="V52" s="82"/>
      <c r="W52" s="12"/>
      <c r="X52" s="82"/>
      <c r="Y52" s="12"/>
      <c r="Z52" s="82"/>
      <c r="AA52" s="12"/>
      <c r="AB52" s="82"/>
      <c r="AC52" s="12"/>
      <c r="AD52" s="82"/>
      <c r="AE52" s="12"/>
      <c r="AF52" s="82"/>
      <c r="AG52" s="12"/>
      <c r="AH52" s="82"/>
      <c r="AI52" s="12"/>
      <c r="AJ52" s="82"/>
      <c r="AK52" s="12"/>
      <c r="AL52" s="82"/>
      <c r="AM52" s="12"/>
      <c r="AN52" s="82"/>
      <c r="AO52" s="200"/>
      <c r="AP52" s="199"/>
      <c r="AQ52" s="200"/>
      <c r="AR52" s="199"/>
      <c r="AS52" s="200"/>
      <c r="AT52" s="199"/>
      <c r="AU52" s="200"/>
      <c r="AV52" s="82"/>
      <c r="AW52" s="12"/>
      <c r="AX52" s="82"/>
      <c r="AY52" s="12"/>
      <c r="AZ52" s="82"/>
      <c r="BA52" s="200"/>
      <c r="BB52" s="82"/>
      <c r="BC52" s="200"/>
      <c r="BD52" s="199"/>
      <c r="BE52" s="200"/>
      <c r="BF52" s="199"/>
      <c r="BG52" s="200"/>
      <c r="BH52" s="199"/>
      <c r="BI52" s="228"/>
      <c r="BJ52" s="199"/>
      <c r="BK52" s="237"/>
      <c r="BL52" s="199"/>
      <c r="BM52" s="200"/>
      <c r="BN52" s="199"/>
      <c r="BO52" s="228"/>
      <c r="BP52" s="199"/>
      <c r="BQ52" s="10"/>
      <c r="BR52" s="199"/>
      <c r="BS52" s="200"/>
      <c r="BT52" s="199"/>
      <c r="BU52" s="200"/>
      <c r="BV52" s="199"/>
      <c r="BW52" s="200"/>
      <c r="BX52" s="199"/>
      <c r="BY52" s="200"/>
      <c r="BZ52" s="199"/>
      <c r="CA52" s="200"/>
      <c r="CB52" s="199"/>
      <c r="CC52" s="200"/>
      <c r="CD52" s="199"/>
      <c r="CE52" s="200"/>
      <c r="CF52" s="199"/>
      <c r="CG52" s="200"/>
      <c r="CH52" s="199"/>
      <c r="CI52" s="200"/>
      <c r="CJ52" s="199"/>
      <c r="CK52" s="200"/>
      <c r="CL52" s="199"/>
      <c r="CM52" s="200"/>
      <c r="CN52" s="199"/>
      <c r="CO52" s="200"/>
      <c r="CP52" s="199"/>
      <c r="CQ52" s="200"/>
      <c r="CR52" s="199"/>
      <c r="CS52" s="200"/>
      <c r="CT52" s="199"/>
      <c r="CU52" s="200"/>
      <c r="CV52" s="199"/>
      <c r="CW52" s="200"/>
      <c r="CX52" s="199"/>
      <c r="CY52" s="200"/>
      <c r="CZ52" s="199"/>
      <c r="DA52" s="200"/>
      <c r="DB52" s="199"/>
      <c r="DC52" s="200"/>
      <c r="DD52" s="199"/>
      <c r="DE52" s="200"/>
      <c r="DF52" s="199"/>
      <c r="DG52" s="200"/>
      <c r="DH52" s="199"/>
      <c r="DI52" s="200"/>
      <c r="DJ52" s="199"/>
      <c r="DK52" s="200"/>
      <c r="DL52" s="82"/>
      <c r="DM52" s="200"/>
      <c r="DN52" s="159"/>
      <c r="DO52" s="13"/>
      <c r="DP52" s="9"/>
      <c r="DQ52" s="27"/>
      <c r="DR52" s="32"/>
      <c r="DS52" s="33"/>
      <c r="DT52" s="29"/>
      <c r="DU52" s="173"/>
      <c r="DV52" s="210"/>
      <c r="DW52" s="32"/>
      <c r="DX52" s="33"/>
      <c r="DY52" s="214"/>
      <c r="DZ52" s="224"/>
      <c r="EA52" s="129"/>
      <c r="EB52" s="129"/>
      <c r="EC52" s="129"/>
      <c r="ED52" s="129"/>
      <c r="EE52" s="129"/>
      <c r="EF52" s="130"/>
      <c r="EG52" s="130"/>
      <c r="EH52" s="129"/>
      <c r="EI52" s="129"/>
      <c r="EJ52" s="16"/>
      <c r="EK52" s="129"/>
      <c r="EL52" s="129"/>
      <c r="EM52" s="129"/>
      <c r="EN52" s="129"/>
    </row>
    <row r="53" spans="2:262" ht="12" hidden="1" customHeight="1" x14ac:dyDescent="0.3">
      <c r="B53" s="103" t="s">
        <v>82</v>
      </c>
      <c r="C53" s="53">
        <v>21</v>
      </c>
      <c r="D53" s="32">
        <v>21</v>
      </c>
      <c r="E53" s="10">
        <v>45</v>
      </c>
      <c r="F53" s="32">
        <v>21</v>
      </c>
      <c r="G53" s="10">
        <v>27</v>
      </c>
      <c r="H53" s="32">
        <v>21</v>
      </c>
      <c r="I53" s="10"/>
      <c r="J53" s="32">
        <v>21</v>
      </c>
      <c r="K53" s="10"/>
      <c r="L53" s="32">
        <v>21</v>
      </c>
      <c r="M53" s="10"/>
      <c r="N53" s="260" t="s">
        <v>209</v>
      </c>
      <c r="O53" s="10"/>
      <c r="P53" s="82" t="s">
        <v>209</v>
      </c>
      <c r="Q53" s="12"/>
      <c r="R53" s="82" t="s">
        <v>209</v>
      </c>
      <c r="S53" s="261">
        <v>46</v>
      </c>
      <c r="T53" s="254" t="s">
        <v>239</v>
      </c>
      <c r="U53" s="12"/>
      <c r="V53" s="82" t="s">
        <v>239</v>
      </c>
      <c r="W53" s="12">
        <v>37</v>
      </c>
      <c r="X53" s="82" t="s">
        <v>239</v>
      </c>
      <c r="Y53" s="12"/>
      <c r="Z53" s="82" t="s">
        <v>239</v>
      </c>
      <c r="AA53" s="12"/>
      <c r="AB53" s="82" t="s">
        <v>239</v>
      </c>
      <c r="AC53" s="12"/>
      <c r="AD53" s="82" t="s">
        <v>239</v>
      </c>
      <c r="AE53" s="12"/>
      <c r="AF53" s="82" t="s">
        <v>239</v>
      </c>
      <c r="AG53" s="12"/>
      <c r="AH53" s="82" t="s">
        <v>239</v>
      </c>
      <c r="AI53" s="258">
        <v>26</v>
      </c>
      <c r="AJ53" s="254" t="s">
        <v>454</v>
      </c>
      <c r="AK53" s="261">
        <v>42</v>
      </c>
      <c r="AL53" s="254" t="s">
        <v>209</v>
      </c>
      <c r="AM53" s="12"/>
      <c r="AN53" s="254" t="s">
        <v>209</v>
      </c>
      <c r="AO53" s="200">
        <v>32</v>
      </c>
      <c r="AP53" s="199" t="s">
        <v>209</v>
      </c>
      <c r="AQ53" s="302">
        <v>39</v>
      </c>
      <c r="AR53" s="199" t="s">
        <v>209</v>
      </c>
      <c r="AS53" s="295">
        <v>14</v>
      </c>
      <c r="AT53" s="297" t="s">
        <v>552</v>
      </c>
      <c r="AU53" s="295">
        <v>13</v>
      </c>
      <c r="AV53" s="254" t="s">
        <v>243</v>
      </c>
      <c r="AW53" s="256">
        <v>38</v>
      </c>
      <c r="AX53" s="254" t="s">
        <v>552</v>
      </c>
      <c r="AY53" s="12" t="s">
        <v>151</v>
      </c>
      <c r="AZ53" s="82" t="s">
        <v>552</v>
      </c>
      <c r="BA53" s="200">
        <v>32</v>
      </c>
      <c r="BB53" s="82" t="s">
        <v>552</v>
      </c>
      <c r="BC53" s="295">
        <v>20</v>
      </c>
      <c r="BD53" s="297" t="s">
        <v>243</v>
      </c>
      <c r="BE53" s="200"/>
      <c r="BF53" s="199" t="s">
        <v>243</v>
      </c>
      <c r="BG53" s="293">
        <v>38</v>
      </c>
      <c r="BH53" s="297" t="s">
        <v>552</v>
      </c>
      <c r="BI53" s="228">
        <v>27</v>
      </c>
      <c r="BJ53" s="199" t="s">
        <v>552</v>
      </c>
      <c r="BK53" s="237"/>
      <c r="BL53" s="199" t="s">
        <v>552</v>
      </c>
      <c r="BM53" s="200"/>
      <c r="BN53" s="199" t="s">
        <v>552</v>
      </c>
      <c r="BO53" s="327">
        <v>28</v>
      </c>
      <c r="BP53" s="297" t="s">
        <v>243</v>
      </c>
      <c r="BQ53" s="263">
        <v>35</v>
      </c>
      <c r="BR53" s="297" t="s">
        <v>552</v>
      </c>
      <c r="BS53" s="301">
        <v>29</v>
      </c>
      <c r="BT53" s="297" t="s">
        <v>274</v>
      </c>
      <c r="BU53" s="200"/>
      <c r="BV53" s="199" t="s">
        <v>274</v>
      </c>
      <c r="BW53" s="200"/>
      <c r="BX53" s="199" t="s">
        <v>274</v>
      </c>
      <c r="BY53" s="200"/>
      <c r="BZ53" s="199" t="s">
        <v>274</v>
      </c>
      <c r="CA53" s="295">
        <v>25</v>
      </c>
      <c r="CB53" s="297" t="s">
        <v>958</v>
      </c>
      <c r="CC53" s="200"/>
      <c r="CD53" s="199" t="s">
        <v>958</v>
      </c>
      <c r="CE53" s="293">
        <v>37</v>
      </c>
      <c r="CF53" s="297" t="s">
        <v>274</v>
      </c>
      <c r="CG53" s="294">
        <v>38</v>
      </c>
      <c r="CH53" s="297" t="s">
        <v>552</v>
      </c>
      <c r="CI53" s="293">
        <v>28</v>
      </c>
      <c r="CJ53" s="297" t="s">
        <v>209</v>
      </c>
      <c r="CK53" s="200">
        <v>30</v>
      </c>
      <c r="CL53" s="199" t="s">
        <v>209</v>
      </c>
      <c r="CM53" s="295">
        <v>21</v>
      </c>
      <c r="CN53" s="297" t="s">
        <v>552</v>
      </c>
      <c r="CO53" s="296">
        <v>34</v>
      </c>
      <c r="CP53" s="297" t="s">
        <v>274</v>
      </c>
      <c r="CQ53" s="200"/>
      <c r="CR53" s="199" t="s">
        <v>274</v>
      </c>
      <c r="CS53" s="295">
        <v>20</v>
      </c>
      <c r="CT53" s="199" t="s">
        <v>1162</v>
      </c>
      <c r="CU53" s="367">
        <v>40</v>
      </c>
      <c r="CV53" s="199" t="s">
        <v>274</v>
      </c>
      <c r="CW53" s="200"/>
      <c r="CX53" s="199" t="s">
        <v>274</v>
      </c>
      <c r="CY53" s="200"/>
      <c r="CZ53" s="199"/>
      <c r="DA53" s="200"/>
      <c r="DB53" s="199"/>
      <c r="DC53" s="200"/>
      <c r="DD53" s="199"/>
      <c r="DE53" s="200"/>
      <c r="DF53" s="199"/>
      <c r="DG53" s="200"/>
      <c r="DH53" s="199"/>
      <c r="DI53" s="200"/>
      <c r="DJ53" s="199"/>
      <c r="DK53" s="200"/>
      <c r="DL53" s="82"/>
      <c r="DM53" s="200"/>
      <c r="DN53" s="159">
        <f>COUNTA(E53,G53,I53,K53,M53,O53,Q53,S53,U53,W53,Y53,AA53,AC53,AE53,AG53,AI53,AK53,AM53,AO53,AQ53,AS53,AU53,AW53,AY53,BA53,BC53,BE53,BG53,BI53,BK53,BM53,BO53,BQ53,BS53,BU53,BW53, BY53,CA53,CC53,CE53,CG53,CI53,CK53,CM53,CO53,CQ53,CS53,CU53,CW53,CY53,DA53,DC53,DE53,DG53,DI53,DK53,DM53, )-1</f>
        <v>28</v>
      </c>
      <c r="DO53" s="71">
        <v>6</v>
      </c>
      <c r="DP53" s="72">
        <v>1</v>
      </c>
      <c r="DQ53" s="73">
        <v>34</v>
      </c>
      <c r="DR53" s="74">
        <v>3</v>
      </c>
      <c r="DS53" s="75">
        <v>6.3</v>
      </c>
      <c r="DT53" s="182">
        <f>SUM(E53,G53,I53,M53,O53,Q53,S53,U53,W53,Y53,AA53,AC53,AE53,AG53,AI53,AK53,AM53,AO53,AQ53,AS53,AU53,AW53,AY53,BA53,BC53,BE53,BG53,BI53,BK53,BM53,BO53,BQ53,BS53,BU53,BW53,BY53,CA53,CC53,CE53,CG53,CI53,CK53,CO53,CQ53,,CS53,CU53,CW53,CY53,DA53,DC53,DE53,DI53,DK53,DM53,)/DN53</f>
        <v>29.285714285714285</v>
      </c>
      <c r="DU53" s="173">
        <f>DQ53/DN53</f>
        <v>1.2142857142857142</v>
      </c>
      <c r="DV53" s="210">
        <f t="shared" ref="DV53" si="22">CX53-C53</f>
        <v>3</v>
      </c>
      <c r="DW53" s="74">
        <v>27</v>
      </c>
      <c r="DX53" s="239">
        <f>DW53*0.2</f>
        <v>5.4</v>
      </c>
      <c r="DY53" s="213">
        <f xml:space="preserve"> SUM(DX53/DN53)</f>
        <v>0.19285714285714287</v>
      </c>
    </row>
    <row r="54" spans="2:262" ht="12" hidden="1" customHeight="1" x14ac:dyDescent="0.3">
      <c r="B54" s="103" t="s">
        <v>133</v>
      </c>
      <c r="C54" s="53"/>
      <c r="D54" s="32"/>
      <c r="E54" s="10"/>
      <c r="F54" s="32"/>
      <c r="G54" s="10"/>
      <c r="H54" s="32"/>
      <c r="I54" s="10"/>
      <c r="J54" s="32"/>
      <c r="K54" s="10"/>
      <c r="L54" s="32"/>
      <c r="M54" s="10"/>
      <c r="N54" s="260"/>
      <c r="O54" s="10"/>
      <c r="P54" s="82"/>
      <c r="Q54" s="12"/>
      <c r="R54" s="82"/>
      <c r="S54" s="12"/>
      <c r="T54" s="82"/>
      <c r="U54" s="12"/>
      <c r="V54" s="82"/>
      <c r="W54" s="12"/>
      <c r="X54" s="82"/>
      <c r="Y54" s="12"/>
      <c r="Z54" s="82"/>
      <c r="AA54" s="12"/>
      <c r="AB54" s="82"/>
      <c r="AC54" s="12"/>
      <c r="AD54" s="82"/>
      <c r="AE54" s="12"/>
      <c r="AF54" s="82"/>
      <c r="AG54" s="12"/>
      <c r="AH54" s="82"/>
      <c r="AI54" s="12"/>
      <c r="AJ54" s="82"/>
      <c r="AK54" s="12"/>
      <c r="AL54" s="82"/>
      <c r="AM54" s="12"/>
      <c r="AN54" s="82"/>
      <c r="AO54" s="200"/>
      <c r="AP54" s="199"/>
      <c r="AQ54" s="200"/>
      <c r="AR54" s="199"/>
      <c r="AS54" s="200"/>
      <c r="AT54" s="199"/>
      <c r="AU54" s="200"/>
      <c r="AV54" s="82"/>
      <c r="AW54" s="12"/>
      <c r="AX54" s="82"/>
      <c r="AY54" s="12"/>
      <c r="AZ54" s="82"/>
      <c r="BA54" s="200"/>
      <c r="BB54" s="82"/>
      <c r="BC54" s="200"/>
      <c r="BD54" s="199"/>
      <c r="BE54" s="200"/>
      <c r="BF54" s="199"/>
      <c r="BG54" s="200"/>
      <c r="BH54" s="199"/>
      <c r="BI54" s="228"/>
      <c r="BJ54" s="199"/>
      <c r="BK54" s="237"/>
      <c r="BL54" s="199"/>
      <c r="BM54" s="200"/>
      <c r="BN54" s="199"/>
      <c r="BO54" s="228"/>
      <c r="BP54" s="199"/>
      <c r="BQ54" s="10"/>
      <c r="BR54" s="199"/>
      <c r="BS54" s="200"/>
      <c r="BT54" s="199"/>
      <c r="BU54" s="200"/>
      <c r="BV54" s="199"/>
      <c r="BW54" s="200"/>
      <c r="BX54" s="199"/>
      <c r="BY54" s="200"/>
      <c r="BZ54" s="199"/>
      <c r="CA54" s="200"/>
      <c r="CB54" s="199"/>
      <c r="CC54" s="200"/>
      <c r="CD54" s="199"/>
      <c r="CE54" s="200"/>
      <c r="CF54" s="199"/>
      <c r="CG54" s="200"/>
      <c r="CH54" s="199"/>
      <c r="CI54" s="200"/>
      <c r="CJ54" s="199"/>
      <c r="CK54" s="200"/>
      <c r="CL54" s="199"/>
      <c r="CM54" s="200"/>
      <c r="CN54" s="199"/>
      <c r="CO54" s="200"/>
      <c r="CP54" s="199"/>
      <c r="CQ54" s="200"/>
      <c r="CR54" s="199"/>
      <c r="CS54" s="200"/>
      <c r="CT54" s="199"/>
      <c r="CU54" s="200"/>
      <c r="CV54" s="199"/>
      <c r="CW54" s="200"/>
      <c r="CX54" s="199"/>
      <c r="CY54" s="200"/>
      <c r="CZ54" s="199"/>
      <c r="DA54" s="200"/>
      <c r="DB54" s="199"/>
      <c r="DC54" s="200"/>
      <c r="DD54" s="199"/>
      <c r="DE54" s="200"/>
      <c r="DF54" s="199"/>
      <c r="DG54" s="200"/>
      <c r="DH54" s="199"/>
      <c r="DI54" s="200"/>
      <c r="DJ54" s="199"/>
      <c r="DK54" s="200"/>
      <c r="DL54" s="82"/>
      <c r="DM54" s="200"/>
      <c r="DN54" s="159"/>
      <c r="DO54" s="71"/>
      <c r="DP54" s="72"/>
      <c r="DQ54" s="73"/>
      <c r="DR54" s="74"/>
      <c r="DS54" s="75"/>
      <c r="DT54" s="153"/>
      <c r="DU54" s="173"/>
      <c r="DV54" s="210"/>
      <c r="DW54" s="74"/>
      <c r="DX54" s="33"/>
      <c r="DY54" s="215"/>
      <c r="EB54" s="128"/>
      <c r="EC54" s="128"/>
      <c r="ED54" s="128"/>
      <c r="EE54" s="116"/>
      <c r="EF54" s="119"/>
      <c r="EG54" s="69"/>
      <c r="EH54" s="118"/>
      <c r="EI54" s="128"/>
      <c r="EJ54" s="4"/>
      <c r="EK54" s="78"/>
      <c r="EL54" s="62"/>
      <c r="EM54" s="78"/>
      <c r="EN54" s="4"/>
      <c r="EO54" s="4"/>
      <c r="EP54" s="4"/>
      <c r="EQ54" s="4"/>
      <c r="ER54" s="4"/>
      <c r="ES54" s="4"/>
      <c r="ET54" s="4"/>
      <c r="EU54" s="4"/>
      <c r="EV54" s="4"/>
      <c r="EW54" s="4"/>
      <c r="EX54" s="4"/>
      <c r="EY54" s="4"/>
      <c r="EZ54" s="129"/>
      <c r="FA54" s="129"/>
      <c r="FB54" s="129"/>
      <c r="FC54" s="129"/>
      <c r="FD54" s="129"/>
      <c r="FE54" s="129"/>
      <c r="FF54" s="129"/>
      <c r="FG54" s="129"/>
      <c r="FH54" s="129"/>
      <c r="FI54" s="129"/>
      <c r="FJ54" s="129"/>
      <c r="FK54" s="129"/>
      <c r="FL54" s="129"/>
      <c r="FM54" s="129"/>
      <c r="FN54" s="130"/>
      <c r="FO54" s="130"/>
      <c r="FP54" s="129"/>
      <c r="FQ54" s="129"/>
      <c r="FR54" s="16"/>
      <c r="FS54" s="129"/>
      <c r="FT54" s="129"/>
      <c r="FU54" s="129"/>
      <c r="FV54" s="129"/>
    </row>
    <row r="55" spans="2:262" ht="12" customHeight="1" x14ac:dyDescent="0.3">
      <c r="B55" s="103" t="s">
        <v>169</v>
      </c>
      <c r="C55" s="53">
        <v>25</v>
      </c>
      <c r="D55" s="32">
        <v>25</v>
      </c>
      <c r="E55" s="10">
        <v>44</v>
      </c>
      <c r="F55" s="32">
        <v>25</v>
      </c>
      <c r="G55" s="10"/>
      <c r="H55" s="32">
        <v>25</v>
      </c>
      <c r="I55" s="10">
        <v>42</v>
      </c>
      <c r="J55" s="32">
        <v>25</v>
      </c>
      <c r="K55" s="246">
        <v>64</v>
      </c>
      <c r="L55" s="209">
        <v>26</v>
      </c>
      <c r="M55" s="263">
        <v>45</v>
      </c>
      <c r="N55" s="270" t="s">
        <v>274</v>
      </c>
      <c r="O55" s="10"/>
      <c r="P55" s="82" t="s">
        <v>274</v>
      </c>
      <c r="Q55" s="12"/>
      <c r="R55" s="82" t="s">
        <v>274</v>
      </c>
      <c r="S55" s="12"/>
      <c r="T55" s="82" t="s">
        <v>274</v>
      </c>
      <c r="U55" s="12"/>
      <c r="V55" s="82" t="s">
        <v>274</v>
      </c>
      <c r="W55" s="12"/>
      <c r="X55" s="82" t="s">
        <v>274</v>
      </c>
      <c r="Y55" s="12">
        <v>37</v>
      </c>
      <c r="Z55" s="82" t="s">
        <v>274</v>
      </c>
      <c r="AA55" s="259">
        <v>33</v>
      </c>
      <c r="AB55" s="254" t="s">
        <v>243</v>
      </c>
      <c r="AC55" s="12"/>
      <c r="AD55" s="82" t="s">
        <v>243</v>
      </c>
      <c r="AE55" s="12"/>
      <c r="AF55" s="82" t="s">
        <v>243</v>
      </c>
      <c r="AG55" s="12">
        <v>35</v>
      </c>
      <c r="AH55" s="82" t="s">
        <v>243</v>
      </c>
      <c r="AI55" s="12">
        <v>35</v>
      </c>
      <c r="AJ55" s="82" t="s">
        <v>243</v>
      </c>
      <c r="AK55" s="12"/>
      <c r="AL55" s="82" t="s">
        <v>243</v>
      </c>
      <c r="AM55" s="12"/>
      <c r="AN55" s="82" t="s">
        <v>243</v>
      </c>
      <c r="AO55" s="200"/>
      <c r="AP55" s="199" t="s">
        <v>243</v>
      </c>
      <c r="AQ55" s="200"/>
      <c r="AR55" s="199" t="s">
        <v>243</v>
      </c>
      <c r="AS55" s="200"/>
      <c r="AT55" s="199" t="s">
        <v>243</v>
      </c>
      <c r="AU55" s="200"/>
      <c r="AV55" s="82" t="s">
        <v>243</v>
      </c>
      <c r="AW55" s="12"/>
      <c r="AX55" s="82" t="s">
        <v>243</v>
      </c>
      <c r="AY55" s="12"/>
      <c r="AZ55" s="82" t="s">
        <v>243</v>
      </c>
      <c r="BA55" s="200"/>
      <c r="BB55" s="82" t="s">
        <v>243</v>
      </c>
      <c r="BC55" s="200">
        <v>26</v>
      </c>
      <c r="BD55" s="199" t="s">
        <v>243</v>
      </c>
      <c r="BE55" s="200">
        <v>34</v>
      </c>
      <c r="BF55" s="199" t="s">
        <v>243</v>
      </c>
      <c r="BG55" s="200">
        <v>30</v>
      </c>
      <c r="BH55" s="199" t="s">
        <v>243</v>
      </c>
      <c r="BI55" s="326">
        <v>34</v>
      </c>
      <c r="BJ55" s="297" t="s">
        <v>274</v>
      </c>
      <c r="BK55" s="237">
        <v>31</v>
      </c>
      <c r="BL55" s="199" t="s">
        <v>274</v>
      </c>
      <c r="BM55" s="200"/>
      <c r="BN55" s="199" t="s">
        <v>274</v>
      </c>
      <c r="BO55" s="228"/>
      <c r="BP55" s="199" t="s">
        <v>274</v>
      </c>
      <c r="BQ55" s="10"/>
      <c r="BR55" s="199" t="s">
        <v>274</v>
      </c>
      <c r="BS55" s="200"/>
      <c r="BT55" s="199" t="s">
        <v>274</v>
      </c>
      <c r="BU55" s="296">
        <v>26</v>
      </c>
      <c r="BV55" s="297" t="s">
        <v>243</v>
      </c>
      <c r="BW55" s="200"/>
      <c r="BX55" s="199" t="s">
        <v>243</v>
      </c>
      <c r="BY55" s="200"/>
      <c r="BZ55" s="199" t="s">
        <v>243</v>
      </c>
      <c r="CA55" s="200"/>
      <c r="CB55" s="199" t="s">
        <v>243</v>
      </c>
      <c r="CC55" s="200"/>
      <c r="CD55" s="199" t="s">
        <v>243</v>
      </c>
      <c r="CE55" s="293">
        <v>37</v>
      </c>
      <c r="CF55" s="297" t="s">
        <v>552</v>
      </c>
      <c r="CG55" s="200">
        <v>35</v>
      </c>
      <c r="CH55" s="199" t="s">
        <v>552</v>
      </c>
      <c r="CI55" s="296">
        <v>23</v>
      </c>
      <c r="CJ55" s="297" t="s">
        <v>274</v>
      </c>
      <c r="CK55" s="296">
        <v>29</v>
      </c>
      <c r="CL55" s="297" t="s">
        <v>243</v>
      </c>
      <c r="CM55" s="200"/>
      <c r="CN55" s="199" t="s">
        <v>243</v>
      </c>
      <c r="CO55" s="200"/>
      <c r="CP55" s="199" t="s">
        <v>243</v>
      </c>
      <c r="CQ55" s="200"/>
      <c r="CR55" s="199" t="s">
        <v>243</v>
      </c>
      <c r="CS55" s="200"/>
      <c r="CT55" s="199"/>
      <c r="CU55" s="200"/>
      <c r="CV55" s="199" t="s">
        <v>243</v>
      </c>
      <c r="CW55" s="200">
        <v>40</v>
      </c>
      <c r="CX55" s="199" t="s">
        <v>243</v>
      </c>
      <c r="CY55" s="200"/>
      <c r="CZ55" s="199"/>
      <c r="DA55" s="200"/>
      <c r="DB55" s="199"/>
      <c r="DC55" s="200"/>
      <c r="DD55" s="199"/>
      <c r="DE55" s="200"/>
      <c r="DF55" s="199"/>
      <c r="DG55" s="200"/>
      <c r="DH55" s="199"/>
      <c r="DI55" s="200"/>
      <c r="DJ55" s="199"/>
      <c r="DK55" s="200"/>
      <c r="DL55" s="82"/>
      <c r="DM55" s="200"/>
      <c r="DN55" s="159">
        <f>COUNTA(E55,G55,I55,K55,M55,O55,Q55,S55,U55,W55,Y55,AA55,AC55,AE55,AG55,AI55,AK55,AM55,AO55,AQ55,AS55,AU55,AW55,AY55,BA55,BC55,BE55,BG55,BI55,BK55,BM55,BO55,BQ55,BS55,BU55,BW55, BY55,CA55,CC55,CE55,CG55,CI55,CK55,CM55,CO55,CQ55,CS55,CU55,CW55,CY55,DA55,DC55,DE55,DG55,DI55,DK55,DM55, )-1</f>
        <v>19</v>
      </c>
      <c r="DO55" s="71">
        <v>1</v>
      </c>
      <c r="DP55" s="72">
        <v>1</v>
      </c>
      <c r="DQ55" s="73">
        <v>16</v>
      </c>
      <c r="DR55" s="74">
        <v>3</v>
      </c>
      <c r="DS55" s="75">
        <v>8.3000000000000007</v>
      </c>
      <c r="DT55" s="182">
        <f>SUM(E55,G55,I55,M55,O55,Q55,S55,U55,W55,Y55,AA55,AC55,AE55,AG55,AI55,AK55,AM55,AO55,AQ55,AS55,AU55,AW55,AY55,BA55,BC55,BE55,BG55,BI55,BK55,BM55,BO55,BQ55,BS55,BU55,BW55,BY55,CA55,CC55,CE55,CG55,CI55,CK55,CO55,CQ55,,CS55,CU55,CW55,CY55,DA55,DC55,DE55,DI55,DK55,DM55,)/DN55</f>
        <v>32.421052631578945</v>
      </c>
      <c r="DU55" s="173">
        <f>DQ55/DN55</f>
        <v>0.84210526315789469</v>
      </c>
      <c r="DV55" s="210">
        <f t="shared" ref="DV55" si="23">CX55-C55</f>
        <v>0</v>
      </c>
      <c r="DW55" s="74">
        <v>5</v>
      </c>
      <c r="DX55" s="239">
        <f>DW55*0.2</f>
        <v>1</v>
      </c>
      <c r="DY55" s="213">
        <f xml:space="preserve"> SUM(DX55/DN55)</f>
        <v>5.2631578947368418E-2</v>
      </c>
      <c r="DZ55" s="224"/>
      <c r="EA55" s="151"/>
      <c r="EB55" s="151"/>
      <c r="EC55" s="151"/>
      <c r="ED55" s="151"/>
      <c r="EE55" s="151"/>
      <c r="EF55" s="151"/>
      <c r="EG55" s="151"/>
      <c r="EH55" s="151"/>
      <c r="EI55" s="151"/>
      <c r="EJ55" s="151"/>
      <c r="EK55" s="151"/>
      <c r="EL55" s="151"/>
      <c r="EM55" s="151"/>
      <c r="EN55" s="151"/>
      <c r="EO55" s="151"/>
      <c r="EP55" s="151"/>
      <c r="EQ55" s="151"/>
      <c r="ER55" s="151"/>
      <c r="ES55" s="151"/>
      <c r="ET55" s="151"/>
      <c r="EU55" s="129"/>
      <c r="EV55" s="129"/>
      <c r="EW55" s="129"/>
      <c r="EX55" s="129"/>
      <c r="EY55" s="129"/>
      <c r="EZ55" s="129"/>
      <c r="FA55" s="129"/>
      <c r="FB55" s="129"/>
      <c r="FC55" s="129"/>
      <c r="FD55" s="129"/>
      <c r="FE55" s="129"/>
      <c r="FF55" s="129"/>
      <c r="FG55" s="129"/>
      <c r="FH55" s="129"/>
      <c r="FI55" s="171"/>
      <c r="FJ55" s="138"/>
      <c r="FK55" s="138"/>
      <c r="FL55" s="143"/>
      <c r="FM55" s="143"/>
      <c r="FN55" s="143"/>
      <c r="FO55" s="143"/>
      <c r="FP55" s="143"/>
      <c r="FQ55" s="143"/>
      <c r="FR55" s="146"/>
      <c r="FS55" s="146"/>
      <c r="FT55" s="147"/>
      <c r="FU55" s="147"/>
      <c r="FV55" s="150"/>
      <c r="FW55" s="150"/>
      <c r="FX55" s="150"/>
      <c r="FY55" s="150"/>
      <c r="GF55" s="140"/>
      <c r="GM55" s="129"/>
      <c r="GN55" s="155"/>
      <c r="GO55" s="129"/>
      <c r="GP55" s="124"/>
      <c r="GQ55" s="4"/>
      <c r="GY55" s="140"/>
      <c r="HD55" s="45"/>
      <c r="HE55" s="45"/>
      <c r="HF55" s="45"/>
      <c r="HG55" s="45"/>
      <c r="HH55" s="45"/>
      <c r="HI55" s="45"/>
      <c r="HJ55" s="51"/>
      <c r="HK55" s="78"/>
      <c r="HL55" s="116"/>
      <c r="HM55" s="119"/>
      <c r="HN55" s="51"/>
      <c r="HO55" s="118"/>
      <c r="HP55" s="129"/>
      <c r="HQ55" s="58"/>
      <c r="HR55" s="78"/>
      <c r="HS55" s="51"/>
      <c r="HT55" s="78"/>
      <c r="HU55" s="4"/>
      <c r="HV55" s="4"/>
      <c r="HW55" s="4"/>
      <c r="HX55" s="4"/>
      <c r="HY55" s="4"/>
      <c r="HZ55" s="4"/>
      <c r="IA55" s="4"/>
      <c r="IB55" s="4"/>
      <c r="IC55" s="4"/>
      <c r="ID55" s="4"/>
      <c r="IE55" s="4"/>
      <c r="IF55" s="129"/>
      <c r="IG55" s="129"/>
      <c r="IH55" s="129"/>
      <c r="II55" s="129"/>
      <c r="IJ55" s="129"/>
      <c r="IK55" s="129"/>
      <c r="IL55" s="129"/>
      <c r="IM55" s="129"/>
      <c r="IN55" s="129"/>
      <c r="IO55" s="129"/>
      <c r="IP55" s="129"/>
      <c r="IQ55" s="129"/>
      <c r="IR55" s="129"/>
      <c r="IS55" s="129"/>
      <c r="IT55" s="130"/>
      <c r="IU55" s="130"/>
      <c r="IV55" s="129"/>
      <c r="IW55" s="129"/>
      <c r="IX55" s="16"/>
      <c r="IY55" s="129"/>
      <c r="IZ55" s="129"/>
      <c r="JA55" s="129"/>
      <c r="JB55" s="129"/>
    </row>
    <row r="56" spans="2:262" ht="12" customHeight="1" x14ac:dyDescent="0.3">
      <c r="B56" s="103" t="s">
        <v>134</v>
      </c>
      <c r="C56" s="53"/>
      <c r="D56" s="32"/>
      <c r="E56" s="10"/>
      <c r="F56" s="32"/>
      <c r="G56" s="10"/>
      <c r="H56" s="32"/>
      <c r="I56" s="10"/>
      <c r="J56" s="32"/>
      <c r="K56" s="10"/>
      <c r="L56" s="32"/>
      <c r="M56" s="10"/>
      <c r="N56" s="260"/>
      <c r="O56" s="10"/>
      <c r="P56" s="82"/>
      <c r="Q56" s="12"/>
      <c r="R56" s="82"/>
      <c r="S56" s="12"/>
      <c r="T56" s="82"/>
      <c r="U56" s="12"/>
      <c r="V56" s="82"/>
      <c r="W56" s="12"/>
      <c r="X56" s="82"/>
      <c r="Y56" s="12"/>
      <c r="Z56" s="82"/>
      <c r="AA56" s="12"/>
      <c r="AB56" s="82"/>
      <c r="AC56" s="12"/>
      <c r="AD56" s="82"/>
      <c r="AE56" s="12"/>
      <c r="AF56" s="82"/>
      <c r="AG56" s="12"/>
      <c r="AH56" s="82"/>
      <c r="AI56" s="12"/>
      <c r="AJ56" s="82"/>
      <c r="AK56" s="12"/>
      <c r="AL56" s="82"/>
      <c r="AM56" s="12"/>
      <c r="AN56" s="82"/>
      <c r="AO56" s="200"/>
      <c r="AP56" s="199"/>
      <c r="AQ56" s="200"/>
      <c r="AR56" s="199"/>
      <c r="AS56" s="200"/>
      <c r="AT56" s="199"/>
      <c r="AU56" s="200"/>
      <c r="AV56" s="82"/>
      <c r="AW56" s="12"/>
      <c r="AX56" s="82"/>
      <c r="AY56" s="12"/>
      <c r="AZ56" s="82"/>
      <c r="BA56" s="200"/>
      <c r="BB56" s="82"/>
      <c r="BC56" s="200"/>
      <c r="BD56" s="199"/>
      <c r="BE56" s="200"/>
      <c r="BF56" s="199"/>
      <c r="BG56" s="200"/>
      <c r="BH56" s="199"/>
      <c r="BI56" s="228"/>
      <c r="BJ56" s="199"/>
      <c r="BK56" s="237"/>
      <c r="BL56" s="199"/>
      <c r="BM56" s="200"/>
      <c r="BN56" s="199"/>
      <c r="BO56" s="228"/>
      <c r="BP56" s="199"/>
      <c r="BQ56" s="10"/>
      <c r="BR56" s="199"/>
      <c r="BS56" s="200"/>
      <c r="BT56" s="199"/>
      <c r="BU56" s="200"/>
      <c r="BV56" s="199"/>
      <c r="BW56" s="200"/>
      <c r="BX56" s="199"/>
      <c r="BY56" s="200"/>
      <c r="BZ56" s="199"/>
      <c r="CA56" s="200"/>
      <c r="CB56" s="199"/>
      <c r="CC56" s="200"/>
      <c r="CD56" s="199"/>
      <c r="CE56" s="200"/>
      <c r="CF56" s="199"/>
      <c r="CG56" s="200"/>
      <c r="CH56" s="199"/>
      <c r="CI56" s="200"/>
      <c r="CJ56" s="199"/>
      <c r="CK56" s="200"/>
      <c r="CL56" s="199"/>
      <c r="CM56" s="200"/>
      <c r="CN56" s="199"/>
      <c r="CO56" s="200"/>
      <c r="CP56" s="199"/>
      <c r="CQ56" s="200"/>
      <c r="CR56" s="199"/>
      <c r="CS56" s="200"/>
      <c r="CT56" s="199"/>
      <c r="CU56" s="200"/>
      <c r="CV56" s="199"/>
      <c r="CW56" s="200"/>
      <c r="CX56" s="199"/>
      <c r="CY56" s="200"/>
      <c r="CZ56" s="199"/>
      <c r="DA56" s="200"/>
      <c r="DB56" s="199"/>
      <c r="DC56" s="200"/>
      <c r="DD56" s="199"/>
      <c r="DE56" s="200"/>
      <c r="DF56" s="199"/>
      <c r="DG56" s="200"/>
      <c r="DH56" s="199"/>
      <c r="DI56" s="200"/>
      <c r="DJ56" s="199"/>
      <c r="DK56" s="200"/>
      <c r="DL56" s="82"/>
      <c r="DM56" s="200"/>
      <c r="DN56" s="159"/>
      <c r="DO56" s="71"/>
      <c r="DP56" s="72"/>
      <c r="DQ56" s="73"/>
      <c r="DR56" s="74"/>
      <c r="DS56" s="75"/>
      <c r="DT56" s="153"/>
      <c r="DU56" s="173"/>
      <c r="DV56" s="210"/>
      <c r="DW56" s="74"/>
      <c r="DX56" s="33"/>
      <c r="DY56" s="215"/>
      <c r="DZ56" s="224"/>
      <c r="EA56" s="151"/>
      <c r="EB56" s="151"/>
      <c r="EC56" s="151"/>
      <c r="ED56" s="151"/>
      <c r="EE56" s="151"/>
      <c r="EF56" s="151"/>
      <c r="EG56" s="151"/>
      <c r="EH56" s="151"/>
      <c r="EI56" s="151"/>
      <c r="EJ56" s="151"/>
      <c r="EK56" s="151"/>
      <c r="EL56" s="151"/>
      <c r="EM56" s="151"/>
      <c r="EN56" s="151"/>
      <c r="EO56" s="151"/>
      <c r="EP56" s="151"/>
      <c r="EQ56" s="151"/>
      <c r="ER56" s="151"/>
      <c r="ES56" s="151"/>
      <c r="ET56" s="151"/>
      <c r="EU56" s="129"/>
      <c r="EV56" s="129"/>
      <c r="EW56" s="129"/>
      <c r="EX56" s="129"/>
      <c r="EY56" s="129"/>
      <c r="EZ56" s="129"/>
      <c r="FA56" s="129"/>
      <c r="FB56" s="129"/>
      <c r="FC56" s="129"/>
      <c r="FD56" s="129"/>
      <c r="FE56" s="129"/>
      <c r="FF56" s="129"/>
      <c r="FG56" s="129"/>
      <c r="FH56" s="129"/>
      <c r="FI56" s="171"/>
      <c r="FJ56" s="138"/>
      <c r="FK56" s="138"/>
      <c r="FL56" s="143"/>
      <c r="FM56" s="143"/>
      <c r="FN56" s="143"/>
      <c r="FO56" s="143"/>
      <c r="FP56" s="143"/>
      <c r="FQ56" s="143"/>
      <c r="FR56" s="146"/>
      <c r="FS56" s="146"/>
      <c r="FT56" s="147"/>
      <c r="FU56" s="147"/>
      <c r="FV56" s="150"/>
      <c r="FW56" s="150"/>
      <c r="FX56" s="150"/>
      <c r="FY56" s="150"/>
      <c r="GF56" s="140"/>
      <c r="GN56" s="129"/>
      <c r="GO56" s="129"/>
      <c r="GP56" s="129"/>
      <c r="GQ56" s="124"/>
      <c r="GZ56" s="140"/>
      <c r="HE56" s="129"/>
      <c r="HF56" s="129"/>
      <c r="HG56" s="129"/>
      <c r="HH56" s="129"/>
      <c r="HI56" s="129"/>
      <c r="HJ56" s="129"/>
      <c r="HK56" s="51"/>
      <c r="HL56" s="78"/>
      <c r="HM56" s="116"/>
      <c r="HN56" s="119"/>
      <c r="HO56" s="51"/>
      <c r="HP56" s="118"/>
      <c r="HQ56" s="129"/>
      <c r="HS56" s="77"/>
      <c r="HT56" s="19"/>
      <c r="HU56" s="77"/>
    </row>
    <row r="57" spans="2:262" ht="12" customHeight="1" x14ac:dyDescent="0.3">
      <c r="B57" s="226" t="s">
        <v>164</v>
      </c>
      <c r="C57" s="70">
        <v>10</v>
      </c>
      <c r="D57" s="74">
        <v>10</v>
      </c>
      <c r="E57" s="10"/>
      <c r="F57" s="74">
        <v>10</v>
      </c>
      <c r="G57" s="10"/>
      <c r="H57" s="74">
        <v>10</v>
      </c>
      <c r="I57" s="10">
        <v>34</v>
      </c>
      <c r="J57" s="74">
        <v>10</v>
      </c>
      <c r="K57" s="10"/>
      <c r="L57" s="74">
        <v>10</v>
      </c>
      <c r="M57" s="10">
        <v>39</v>
      </c>
      <c r="N57" s="32">
        <v>10</v>
      </c>
      <c r="O57" s="246">
        <v>38</v>
      </c>
      <c r="P57" s="255">
        <v>11</v>
      </c>
      <c r="Q57" s="12"/>
      <c r="R57" s="202">
        <v>11</v>
      </c>
      <c r="S57" s="261">
        <v>46</v>
      </c>
      <c r="T57" s="255">
        <v>10</v>
      </c>
      <c r="U57" s="257">
        <v>40</v>
      </c>
      <c r="V57" s="255">
        <v>9</v>
      </c>
      <c r="W57" s="257">
        <v>43</v>
      </c>
      <c r="X57" s="255">
        <v>8</v>
      </c>
      <c r="Y57" s="12"/>
      <c r="Z57" s="8">
        <v>8</v>
      </c>
      <c r="AA57" s="12"/>
      <c r="AB57" s="8">
        <v>8</v>
      </c>
      <c r="AC57" s="12"/>
      <c r="AD57" s="8">
        <v>8</v>
      </c>
      <c r="AE57" s="261">
        <v>32</v>
      </c>
      <c r="AF57" s="255">
        <v>7</v>
      </c>
      <c r="AG57" s="12"/>
      <c r="AH57" s="8">
        <v>7</v>
      </c>
      <c r="AI57" s="12">
        <v>29</v>
      </c>
      <c r="AJ57" s="8">
        <v>7</v>
      </c>
      <c r="AK57" s="12"/>
      <c r="AL57" s="8">
        <v>7</v>
      </c>
      <c r="AM57" s="12"/>
      <c r="AN57" s="8">
        <v>7</v>
      </c>
      <c r="AO57" s="200"/>
      <c r="AP57" s="202">
        <v>7</v>
      </c>
      <c r="AQ57" s="200"/>
      <c r="AR57" s="202">
        <v>7</v>
      </c>
      <c r="AS57" s="200"/>
      <c r="AT57" s="202">
        <v>7</v>
      </c>
      <c r="AU57" s="200"/>
      <c r="AV57" s="8">
        <v>7</v>
      </c>
      <c r="AW57" s="12"/>
      <c r="AX57" s="8">
        <v>7</v>
      </c>
      <c r="AY57" s="12"/>
      <c r="AZ57" s="8">
        <v>7</v>
      </c>
      <c r="BA57" s="200"/>
      <c r="BB57" s="8">
        <v>7</v>
      </c>
      <c r="BC57" s="200"/>
      <c r="BD57" s="202">
        <v>7</v>
      </c>
      <c r="BE57" s="200"/>
      <c r="BF57" s="202">
        <v>7</v>
      </c>
      <c r="BG57" s="200"/>
      <c r="BH57" s="202">
        <v>7</v>
      </c>
      <c r="BI57" s="228"/>
      <c r="BJ57" s="202">
        <v>7</v>
      </c>
      <c r="BK57" s="237"/>
      <c r="BL57" s="202">
        <v>7</v>
      </c>
      <c r="BM57" s="200"/>
      <c r="BN57" s="202">
        <v>7</v>
      </c>
      <c r="BO57" s="228"/>
      <c r="BP57" s="202">
        <v>7</v>
      </c>
      <c r="BQ57" s="10"/>
      <c r="BR57" s="202">
        <v>7</v>
      </c>
      <c r="BS57" s="200"/>
      <c r="BT57" s="202">
        <v>7</v>
      </c>
      <c r="BU57" s="200"/>
      <c r="BV57" s="202">
        <v>7</v>
      </c>
      <c r="BW57" s="200"/>
      <c r="BX57" s="202">
        <v>7</v>
      </c>
      <c r="BY57" s="200"/>
      <c r="BZ57" s="202">
        <v>7</v>
      </c>
      <c r="CA57" s="200"/>
      <c r="CB57" s="202">
        <v>7</v>
      </c>
      <c r="CC57" s="200"/>
      <c r="CD57" s="202">
        <v>7</v>
      </c>
      <c r="CE57" s="200">
        <v>29</v>
      </c>
      <c r="CF57" s="202">
        <v>7</v>
      </c>
      <c r="CG57" s="200">
        <v>30</v>
      </c>
      <c r="CH57" s="202">
        <v>7</v>
      </c>
      <c r="CI57" s="200"/>
      <c r="CJ57" s="202">
        <v>7</v>
      </c>
      <c r="CK57" s="200"/>
      <c r="CL57" s="202">
        <v>7</v>
      </c>
      <c r="CM57" s="296">
        <v>32</v>
      </c>
      <c r="CN57" s="298">
        <v>8</v>
      </c>
      <c r="CO57" s="200">
        <v>41</v>
      </c>
      <c r="CP57" s="202">
        <v>8</v>
      </c>
      <c r="CQ57" s="296">
        <v>35</v>
      </c>
      <c r="CR57" s="298">
        <v>9</v>
      </c>
      <c r="CS57" s="200">
        <v>25</v>
      </c>
      <c r="CT57" s="370" t="s">
        <v>1169</v>
      </c>
      <c r="CU57" s="302">
        <v>52</v>
      </c>
      <c r="CV57" s="202">
        <v>9</v>
      </c>
      <c r="CW57" s="200">
        <v>40</v>
      </c>
      <c r="CX57" s="202">
        <v>9</v>
      </c>
      <c r="CY57" s="200"/>
      <c r="CZ57" s="202"/>
      <c r="DA57" s="200"/>
      <c r="DB57" s="202"/>
      <c r="DC57" s="200"/>
      <c r="DD57" s="202"/>
      <c r="DE57" s="200"/>
      <c r="DF57" s="202"/>
      <c r="DG57" s="200"/>
      <c r="DH57" s="202"/>
      <c r="DI57" s="200"/>
      <c r="DJ57" s="202"/>
      <c r="DK57" s="200"/>
      <c r="DL57" s="8"/>
      <c r="DM57" s="200"/>
      <c r="DN57" s="159">
        <f>COUNTA(E57,G57,I57,K57,M57,O57,Q57,S57,U57,W57,Y57,AA57,AC57,AE57,AG57,AI57,AK57,AM57,AO57,AQ57,AS57,AU57,AW57,AY57,BA57,BC57,BE57,BG57,BI57,BK57,BM57,BO57,BQ57,BS57,BU57,BW57, BY57,CA57,CC57,CE57,CG57,CI57,CK57,CM57,CO57,CQ57,CS57,CU57,CW57,CY57,DA57,DC57,DE57,DG57,DI57,DK57,DM57, )-1</f>
        <v>16</v>
      </c>
      <c r="DO57" s="71">
        <v>2</v>
      </c>
      <c r="DP57" s="72">
        <v>3</v>
      </c>
      <c r="DQ57" s="73">
        <v>13</v>
      </c>
      <c r="DR57" s="74">
        <v>3.5</v>
      </c>
      <c r="DS57" s="75">
        <v>19.2</v>
      </c>
      <c r="DT57" s="182">
        <f>SUM(E57,G57,I57,M57,O57,Q57,S57,U57,W57,Y57,AA57,AC57,AE57,AG57,AI57,AK57,AM57,AO57,AQ57,AS57,AU57,AW57,AY57,BA57,BC57,BE57,BG57,BI57,BK57,BM57,BO57,BQ57,BS57,BU57,BW57,BY57,CA57,CC57,CE57,CG57,CI57,CK57,CO57,CQ57,,CS57,CU57,CW57,CY57,DA57,DC57,DE57,DI57,DK57,DM57,)/DN57</f>
        <v>34.5625</v>
      </c>
      <c r="DU57" s="183">
        <f>(DQ57+DS57)/DN57</f>
        <v>2.0125000000000002</v>
      </c>
      <c r="DV57" s="210">
        <f t="shared" ref="DV57" si="24">CX57-C57</f>
        <v>-1</v>
      </c>
      <c r="DW57" s="74">
        <v>3</v>
      </c>
      <c r="DX57" s="239">
        <f>DW57*0.2</f>
        <v>0.60000000000000009</v>
      </c>
      <c r="DY57" s="213">
        <f xml:space="preserve"> SUM(DX57/DN57)</f>
        <v>3.7500000000000006E-2</v>
      </c>
      <c r="EB57" s="129"/>
      <c r="EC57" s="151"/>
      <c r="ED57" s="151"/>
      <c r="EE57" s="151"/>
      <c r="EF57" s="151"/>
      <c r="EG57" s="151"/>
      <c r="EH57" s="151"/>
      <c r="EI57" s="151"/>
      <c r="EJ57" s="151"/>
      <c r="EK57" s="151"/>
      <c r="EL57" s="151"/>
      <c r="EM57" s="151"/>
      <c r="EN57" s="151"/>
      <c r="EO57" s="151"/>
      <c r="EP57" s="151"/>
      <c r="EQ57" s="151"/>
      <c r="ER57" s="151"/>
      <c r="ES57" s="151"/>
      <c r="ET57" s="151"/>
      <c r="EU57" s="151"/>
      <c r="EV57" s="151"/>
      <c r="EW57" s="151"/>
      <c r="EX57" s="151"/>
      <c r="EY57" s="151"/>
      <c r="EZ57" s="129"/>
      <c r="FA57" s="129"/>
      <c r="FB57" s="129"/>
      <c r="FC57" s="129"/>
      <c r="FD57" s="129"/>
      <c r="FE57" s="129"/>
      <c r="FF57" s="129"/>
      <c r="FG57" s="129"/>
      <c r="FH57" s="129"/>
      <c r="FI57" s="129"/>
      <c r="FJ57" s="129"/>
      <c r="FK57" s="129"/>
      <c r="FL57" s="129"/>
      <c r="FM57" s="129"/>
      <c r="FN57" s="171"/>
      <c r="FO57" s="138"/>
      <c r="FP57" s="138"/>
      <c r="FQ57" s="143"/>
      <c r="FR57" s="143"/>
      <c r="FS57" s="143"/>
      <c r="FT57" s="143"/>
      <c r="FU57" s="143"/>
      <c r="FV57" s="143"/>
      <c r="FW57" s="146"/>
      <c r="FX57" s="146"/>
      <c r="FY57" s="147"/>
      <c r="FZ57" s="147"/>
      <c r="GA57" s="150"/>
      <c r="GB57" s="150"/>
      <c r="GC57" s="150"/>
      <c r="GD57" s="150"/>
      <c r="GK57" s="140"/>
      <c r="GS57" s="129"/>
      <c r="GT57" s="129"/>
      <c r="GU57" s="129"/>
      <c r="GV57" s="124"/>
      <c r="HE57" s="140"/>
      <c r="HJ57" s="129"/>
      <c r="HK57" s="129"/>
      <c r="HL57" s="129"/>
      <c r="HM57" s="129"/>
      <c r="HN57" s="129"/>
      <c r="HO57" s="129"/>
      <c r="HP57" s="129"/>
      <c r="HQ57" s="124"/>
      <c r="HR57" s="92"/>
      <c r="HS57" s="118"/>
      <c r="HT57" s="115"/>
      <c r="HU57" s="118"/>
      <c r="HX57" s="77"/>
      <c r="HY57" s="77"/>
    </row>
    <row r="58" spans="2:262" ht="12" customHeight="1" x14ac:dyDescent="0.3">
      <c r="B58" s="226" t="s">
        <v>165</v>
      </c>
      <c r="C58" s="70"/>
      <c r="D58" s="74"/>
      <c r="E58" s="10"/>
      <c r="F58" s="74"/>
      <c r="G58" s="10"/>
      <c r="H58" s="32"/>
      <c r="I58" s="10"/>
      <c r="J58" s="82"/>
      <c r="K58" s="12"/>
      <c r="L58" s="82"/>
      <c r="M58" s="12"/>
      <c r="N58" s="32"/>
      <c r="O58" s="10"/>
      <c r="P58" s="8"/>
      <c r="Q58" s="12"/>
      <c r="R58" s="8"/>
      <c r="S58" s="12"/>
      <c r="T58" s="8"/>
      <c r="U58" s="12"/>
      <c r="V58" s="8"/>
      <c r="W58" s="12"/>
      <c r="X58" s="8"/>
      <c r="Y58" s="12"/>
      <c r="Z58" s="8"/>
      <c r="AA58" s="12"/>
      <c r="AB58" s="8"/>
      <c r="AC58" s="12"/>
      <c r="AD58" s="8"/>
      <c r="AE58" s="12"/>
      <c r="AF58" s="8"/>
      <c r="AG58" s="12"/>
      <c r="AH58" s="8"/>
      <c r="AI58" s="12"/>
      <c r="AJ58" s="8"/>
      <c r="AK58" s="12"/>
      <c r="AL58" s="8"/>
      <c r="AM58" s="12"/>
      <c r="AN58" s="8"/>
      <c r="AO58" s="200"/>
      <c r="AP58" s="202"/>
      <c r="AQ58" s="200"/>
      <c r="AR58" s="202"/>
      <c r="AS58" s="200"/>
      <c r="AT58" s="202"/>
      <c r="AU58" s="200"/>
      <c r="AV58" s="8"/>
      <c r="AW58" s="12"/>
      <c r="AX58" s="8"/>
      <c r="AY58" s="12"/>
      <c r="AZ58" s="8"/>
      <c r="BA58" s="200"/>
      <c r="BB58" s="8"/>
      <c r="BC58" s="200"/>
      <c r="BD58" s="202"/>
      <c r="BE58" s="200"/>
      <c r="BF58" s="202"/>
      <c r="BG58" s="200"/>
      <c r="BH58" s="202"/>
      <c r="BI58" s="228"/>
      <c r="BJ58" s="202"/>
      <c r="BK58" s="237"/>
      <c r="BL58" s="202"/>
      <c r="BM58" s="200"/>
      <c r="BN58" s="202"/>
      <c r="BO58" s="228"/>
      <c r="BP58" s="202"/>
      <c r="BQ58" s="10"/>
      <c r="BR58" s="202"/>
      <c r="BS58" s="200"/>
      <c r="BT58" s="202"/>
      <c r="BU58" s="200"/>
      <c r="BV58" s="202"/>
      <c r="BW58" s="200"/>
      <c r="BX58" s="202"/>
      <c r="BY58" s="200"/>
      <c r="BZ58" s="202"/>
      <c r="CA58" s="200"/>
      <c r="CB58" s="202"/>
      <c r="CC58" s="200"/>
      <c r="CD58" s="202"/>
      <c r="CE58" s="200"/>
      <c r="CF58" s="202"/>
      <c r="CG58" s="200"/>
      <c r="CH58" s="202"/>
      <c r="CI58" s="200"/>
      <c r="CJ58" s="202"/>
      <c r="CK58" s="200"/>
      <c r="CL58" s="202"/>
      <c r="CM58" s="200"/>
      <c r="CN58" s="202"/>
      <c r="CO58" s="200"/>
      <c r="CP58" s="202"/>
      <c r="CQ58" s="200"/>
      <c r="CR58" s="202"/>
      <c r="CS58" s="200"/>
      <c r="CT58" s="202"/>
      <c r="CU58" s="200"/>
      <c r="CV58" s="202"/>
      <c r="CW58" s="200"/>
      <c r="CX58" s="202"/>
      <c r="CY58" s="200"/>
      <c r="CZ58" s="202"/>
      <c r="DA58" s="200"/>
      <c r="DB58" s="202"/>
      <c r="DC58" s="200"/>
      <c r="DD58" s="202"/>
      <c r="DE58" s="200"/>
      <c r="DF58" s="202"/>
      <c r="DG58" s="200"/>
      <c r="DH58" s="202"/>
      <c r="DI58" s="200"/>
      <c r="DJ58" s="202"/>
      <c r="DK58" s="200"/>
      <c r="DL58" s="8"/>
      <c r="DM58" s="200"/>
      <c r="DN58" s="159"/>
      <c r="DO58" s="71"/>
      <c r="DP58" s="72"/>
      <c r="DQ58" s="73"/>
      <c r="DR58" s="74"/>
      <c r="DS58" s="75"/>
      <c r="DT58" s="182"/>
      <c r="DU58" s="53"/>
      <c r="DV58" s="210"/>
      <c r="DW58" s="74"/>
      <c r="DX58" s="33"/>
      <c r="DY58" s="215"/>
      <c r="DZ58" s="112"/>
      <c r="EB58" s="129"/>
      <c r="EC58" s="151"/>
      <c r="ED58" s="151"/>
      <c r="EE58" s="151"/>
      <c r="EF58" s="151"/>
      <c r="EG58" s="151"/>
      <c r="EH58" s="151"/>
      <c r="EI58" s="151"/>
      <c r="EJ58" s="151"/>
      <c r="EK58" s="151"/>
      <c r="EL58" s="151"/>
      <c r="EM58" s="151"/>
      <c r="EN58" s="151"/>
      <c r="EO58" s="151"/>
      <c r="EP58" s="151"/>
      <c r="EQ58" s="151"/>
      <c r="ER58" s="151"/>
      <c r="ES58" s="151"/>
      <c r="ET58" s="151"/>
      <c r="EU58" s="151"/>
      <c r="EV58" s="151"/>
      <c r="EW58" s="151"/>
      <c r="EX58" s="151"/>
      <c r="EY58" s="151"/>
      <c r="EZ58" s="129"/>
      <c r="FA58" s="129"/>
      <c r="FB58" s="129"/>
      <c r="FC58" s="129"/>
      <c r="FD58" s="129"/>
      <c r="FE58" s="129"/>
      <c r="FF58" s="129"/>
      <c r="FG58" s="129"/>
      <c r="FH58" s="129"/>
      <c r="FI58" s="129"/>
      <c r="FJ58" s="129"/>
      <c r="FK58" s="129"/>
      <c r="FL58" s="129"/>
      <c r="FM58" s="129"/>
      <c r="FN58" s="171"/>
      <c r="FO58" s="138"/>
      <c r="FP58" s="138"/>
      <c r="FQ58" s="143"/>
      <c r="FR58" s="143"/>
      <c r="FS58" s="143"/>
      <c r="FT58" s="143"/>
      <c r="FU58" s="143"/>
      <c r="FV58" s="143"/>
      <c r="FW58" s="146"/>
      <c r="FX58" s="146"/>
      <c r="FY58" s="147"/>
      <c r="FZ58" s="147"/>
      <c r="GA58" s="150"/>
      <c r="GB58" s="150"/>
      <c r="GC58" s="150"/>
      <c r="GD58" s="150"/>
      <c r="GK58" s="140"/>
      <c r="GS58" s="129"/>
      <c r="GT58" s="129"/>
      <c r="GU58" s="129"/>
      <c r="GV58" s="124"/>
      <c r="HE58" s="140"/>
      <c r="HJ58" s="129"/>
      <c r="HK58" s="129"/>
      <c r="HL58" s="129"/>
      <c r="HM58" s="129"/>
      <c r="HN58" s="129"/>
      <c r="HO58" s="129"/>
      <c r="HP58" s="129"/>
      <c r="HQ58" s="78"/>
      <c r="HR58" s="116"/>
      <c r="HS58" s="119"/>
      <c r="HT58" s="4"/>
      <c r="HU58" s="118"/>
      <c r="HV58" s="51"/>
      <c r="HY58" s="77"/>
      <c r="HZ58" s="77"/>
    </row>
    <row r="59" spans="2:262" ht="12" customHeight="1" x14ac:dyDescent="0.3">
      <c r="B59" s="103" t="s">
        <v>158</v>
      </c>
      <c r="C59" s="53">
        <v>24</v>
      </c>
      <c r="D59" s="32">
        <v>24</v>
      </c>
      <c r="E59" s="251">
        <v>49</v>
      </c>
      <c r="F59" s="32">
        <v>24</v>
      </c>
      <c r="G59" s="248">
        <v>30</v>
      </c>
      <c r="H59" s="255">
        <v>23</v>
      </c>
      <c r="I59" s="258">
        <v>24</v>
      </c>
      <c r="J59" s="82" t="s">
        <v>243</v>
      </c>
      <c r="K59" s="261">
        <v>62</v>
      </c>
      <c r="L59" s="254" t="s">
        <v>274</v>
      </c>
      <c r="M59" s="258">
        <v>25</v>
      </c>
      <c r="N59" s="209">
        <v>26</v>
      </c>
      <c r="O59" s="248">
        <v>46</v>
      </c>
      <c r="P59" s="255">
        <v>25</v>
      </c>
      <c r="Q59" s="249">
        <v>48</v>
      </c>
      <c r="R59" s="8">
        <v>25</v>
      </c>
      <c r="S59" s="261">
        <v>46</v>
      </c>
      <c r="T59" s="255">
        <v>24</v>
      </c>
      <c r="U59" s="261">
        <v>38</v>
      </c>
      <c r="V59" s="8">
        <v>24</v>
      </c>
      <c r="W59" s="12"/>
      <c r="X59" s="8">
        <v>24</v>
      </c>
      <c r="Y59" s="12">
        <v>38</v>
      </c>
      <c r="Z59" s="8">
        <v>24</v>
      </c>
      <c r="AA59" s="12"/>
      <c r="AB59" s="8">
        <v>24</v>
      </c>
      <c r="AC59" s="284">
        <v>36</v>
      </c>
      <c r="AD59" s="8">
        <v>24</v>
      </c>
      <c r="AE59" s="249">
        <v>31</v>
      </c>
      <c r="AF59" s="8">
        <v>24</v>
      </c>
      <c r="AG59" s="264">
        <v>38</v>
      </c>
      <c r="AH59" s="255">
        <v>23</v>
      </c>
      <c r="AI59" s="12">
        <v>29</v>
      </c>
      <c r="AJ59" s="8">
        <v>23</v>
      </c>
      <c r="AK59" s="291">
        <v>39</v>
      </c>
      <c r="AL59" s="8">
        <v>23</v>
      </c>
      <c r="AM59" s="12"/>
      <c r="AN59" s="8">
        <v>23</v>
      </c>
      <c r="AO59" s="295">
        <v>24</v>
      </c>
      <c r="AP59" s="298">
        <v>25</v>
      </c>
      <c r="AQ59" s="300">
        <v>41</v>
      </c>
      <c r="AR59" s="298">
        <v>24</v>
      </c>
      <c r="AS59" s="296">
        <v>29</v>
      </c>
      <c r="AT59" s="298">
        <v>25</v>
      </c>
      <c r="AU59" s="200">
        <v>29</v>
      </c>
      <c r="AV59" s="8">
        <v>25</v>
      </c>
      <c r="AW59" s="12"/>
      <c r="AX59" s="8">
        <v>25</v>
      </c>
      <c r="AY59" s="12">
        <v>27</v>
      </c>
      <c r="AZ59" s="8">
        <v>25</v>
      </c>
      <c r="BA59" s="295">
        <v>18</v>
      </c>
      <c r="BB59" s="255">
        <v>27</v>
      </c>
      <c r="BC59" s="204"/>
      <c r="BD59" s="203">
        <v>27</v>
      </c>
      <c r="BE59" s="316">
        <v>37</v>
      </c>
      <c r="BF59" s="317">
        <v>25</v>
      </c>
      <c r="BG59" s="200">
        <v>29</v>
      </c>
      <c r="BH59" s="203">
        <v>25</v>
      </c>
      <c r="BI59" s="328">
        <v>26</v>
      </c>
      <c r="BJ59" s="317">
        <v>26</v>
      </c>
      <c r="BK59" s="332">
        <v>32</v>
      </c>
      <c r="BL59" s="317">
        <v>25</v>
      </c>
      <c r="BM59" s="200"/>
      <c r="BN59" s="203">
        <v>25</v>
      </c>
      <c r="BO59" s="228"/>
      <c r="BP59" s="203">
        <v>25</v>
      </c>
      <c r="BQ59" s="10"/>
      <c r="BR59" s="203">
        <v>25</v>
      </c>
      <c r="BS59" s="300">
        <v>36</v>
      </c>
      <c r="BT59" s="317">
        <v>24</v>
      </c>
      <c r="BU59" s="200"/>
      <c r="BV59" s="203">
        <v>24</v>
      </c>
      <c r="BW59" s="200"/>
      <c r="BX59" s="203">
        <v>24</v>
      </c>
      <c r="BY59" s="200"/>
      <c r="BZ59" s="203">
        <v>24</v>
      </c>
      <c r="CA59" s="200"/>
      <c r="CB59" s="203">
        <v>24</v>
      </c>
      <c r="CC59" s="200"/>
      <c r="CD59" s="203">
        <v>24</v>
      </c>
      <c r="CE59" s="200"/>
      <c r="CF59" s="203">
        <v>24</v>
      </c>
      <c r="CG59" s="355">
        <v>30</v>
      </c>
      <c r="CH59" s="203">
        <v>24</v>
      </c>
      <c r="CI59" s="200">
        <v>24</v>
      </c>
      <c r="CJ59" s="203">
        <v>24</v>
      </c>
      <c r="CK59" s="200"/>
      <c r="CL59" s="203">
        <v>24</v>
      </c>
      <c r="CM59" s="296">
        <v>32</v>
      </c>
      <c r="CN59" s="317">
        <v>25</v>
      </c>
      <c r="CO59" s="200">
        <v>41</v>
      </c>
      <c r="CP59" s="203">
        <v>25</v>
      </c>
      <c r="CQ59" s="294">
        <v>47</v>
      </c>
      <c r="CR59" s="317">
        <v>24</v>
      </c>
      <c r="CS59" s="294">
        <v>27</v>
      </c>
      <c r="CT59" s="370" t="s">
        <v>1169</v>
      </c>
      <c r="CU59" s="302">
        <v>52</v>
      </c>
      <c r="CV59" s="203">
        <v>24</v>
      </c>
      <c r="CW59" s="296">
        <v>32</v>
      </c>
      <c r="CX59" s="317">
        <v>25</v>
      </c>
      <c r="CY59" s="200"/>
      <c r="CZ59" s="202"/>
      <c r="DA59" s="200"/>
      <c r="DB59" s="202"/>
      <c r="DC59" s="200"/>
      <c r="DD59" s="202"/>
      <c r="DE59" s="200"/>
      <c r="DF59" s="202"/>
      <c r="DG59" s="200"/>
      <c r="DH59" s="202"/>
      <c r="DI59" s="200"/>
      <c r="DJ59" s="202"/>
      <c r="DK59" s="200"/>
      <c r="DL59" s="8"/>
      <c r="DM59" s="200"/>
      <c r="DN59" s="159">
        <f>COUNTA(E59,G59,I59,K59,M59,O59,Q59,S59,U59,W59,Y59,AA59,AC59,AE59,AG59,AI59,AK59,AM59,AO59,AQ59,AS59,AU59,AW59,AY59,BA59,BC59,BE59,BG59,BI59,BK59,BM59,BO59,BQ59,BS59,BU59,BW59, BY59,CA59,CC59,CE59,CG59,CI59,CK59,CM59,CO59,CQ59,CS59,CU59,CW59,CY59,DA59,DC59,DE59,DG59,DI59,DK59,DM59, )-1</f>
        <v>34</v>
      </c>
      <c r="DO59" s="71">
        <v>7</v>
      </c>
      <c r="DP59" s="72">
        <v>8</v>
      </c>
      <c r="DQ59" s="73">
        <v>45</v>
      </c>
      <c r="DR59" s="74">
        <v>3.5</v>
      </c>
      <c r="DS59" s="75">
        <v>5.6</v>
      </c>
      <c r="DT59" s="182">
        <f>SUM(E59,G59,I59,M59,O59,Q59,S59,U59,W59,Y59,AA59,AC59,AE59,AG59,AI59,AK59,AM59,AO59,AQ59,AS59,AU59,AW59,AY59,BA59,BC59,BE59,BG59,BI59,BK59,BM59,BO59,BQ59,BS59,BU59,BW59,BY59,CA59,CC59,CE59,CG59,CI59,CK59,CO59,CQ59,,CS59,CU59,CW59,CY59,DA59,DC59,DE59,DI59,DK59,DM59,)/DN59</f>
        <v>32.294117647058826</v>
      </c>
      <c r="DU59" s="183">
        <f>(DQ59+DS59)/DN59</f>
        <v>1.4882352941176471</v>
      </c>
      <c r="DV59" s="210">
        <f t="shared" ref="DV59" si="25">CX59-C59</f>
        <v>1</v>
      </c>
      <c r="DW59" s="74">
        <v>18</v>
      </c>
      <c r="DX59" s="239">
        <f>DW59*0.2</f>
        <v>3.6</v>
      </c>
      <c r="DY59" s="213">
        <f xml:space="preserve"> SUM(DX59/DN59)</f>
        <v>0.10588235294117647</v>
      </c>
      <c r="EB59" s="19"/>
      <c r="EC59" s="19"/>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19"/>
      <c r="FB59" s="19"/>
      <c r="FC59" s="19"/>
      <c r="FD59" s="19"/>
      <c r="FE59" s="19"/>
      <c r="FF59" s="19"/>
      <c r="FG59" s="19"/>
      <c r="FH59" s="19"/>
      <c r="FI59" s="19"/>
      <c r="FJ59" s="19"/>
      <c r="FK59" s="19"/>
      <c r="FL59" s="19"/>
      <c r="FM59" s="19"/>
      <c r="FN59" s="19"/>
      <c r="FO59" s="19"/>
      <c r="FP59" s="19"/>
      <c r="FQ59" s="19"/>
      <c r="FR59" s="19"/>
      <c r="FS59" s="19"/>
      <c r="FT59" s="19"/>
      <c r="FU59" s="19"/>
      <c r="FV59" s="19"/>
      <c r="FW59" s="19"/>
      <c r="FX59" s="19"/>
      <c r="FY59" s="19"/>
      <c r="FZ59" s="19"/>
      <c r="GA59" s="19"/>
      <c r="GB59" s="19"/>
      <c r="GC59" s="19"/>
      <c r="GD59" s="19"/>
      <c r="GK59" s="140"/>
      <c r="GS59" s="19"/>
      <c r="GT59" s="19"/>
      <c r="GU59" s="19"/>
      <c r="GV59" s="77"/>
      <c r="HE59" s="140"/>
      <c r="HJ59" s="121"/>
      <c r="HK59" s="121"/>
      <c r="HL59" s="121"/>
      <c r="HM59" s="121"/>
      <c r="HN59" s="121"/>
      <c r="HO59" s="121"/>
      <c r="HP59" s="19"/>
      <c r="HQ59" s="77"/>
      <c r="HU59" s="117"/>
    </row>
    <row r="60" spans="2:262" ht="12" customHeight="1" x14ac:dyDescent="0.3">
      <c r="B60" s="103" t="s">
        <v>159</v>
      </c>
      <c r="C60" s="53"/>
      <c r="D60" s="8"/>
      <c r="E60" s="12"/>
      <c r="F60" s="8"/>
      <c r="G60" s="12"/>
      <c r="H60" s="8"/>
      <c r="I60" s="12"/>
      <c r="J60" s="82"/>
      <c r="K60" s="12"/>
      <c r="L60" s="82"/>
      <c r="M60" s="12"/>
      <c r="N60" s="32"/>
      <c r="O60" s="10"/>
      <c r="P60" s="202"/>
      <c r="Q60" s="12"/>
      <c r="R60" s="8"/>
      <c r="S60" s="12"/>
      <c r="T60" s="8"/>
      <c r="U60" s="12"/>
      <c r="V60" s="8"/>
      <c r="W60" s="12"/>
      <c r="X60" s="8"/>
      <c r="Y60" s="12"/>
      <c r="Z60" s="8"/>
      <c r="AA60" s="12"/>
      <c r="AB60" s="8"/>
      <c r="AC60" s="12"/>
      <c r="AD60" s="8"/>
      <c r="AE60" s="12"/>
      <c r="AF60" s="8"/>
      <c r="AG60" s="12"/>
      <c r="AH60" s="8"/>
      <c r="AI60" s="12"/>
      <c r="AJ60" s="8"/>
      <c r="AK60" s="12"/>
      <c r="AL60" s="8"/>
      <c r="AM60" s="12"/>
      <c r="AN60" s="8"/>
      <c r="AO60" s="200"/>
      <c r="AP60" s="202"/>
      <c r="AQ60" s="200"/>
      <c r="AR60" s="202"/>
      <c r="AS60" s="200"/>
      <c r="AT60" s="202"/>
      <c r="AU60" s="200"/>
      <c r="AV60" s="8"/>
      <c r="AW60" s="12"/>
      <c r="AX60" s="8"/>
      <c r="AY60" s="12"/>
      <c r="AZ60" s="8"/>
      <c r="BA60" s="200"/>
      <c r="BB60" s="8"/>
      <c r="BC60" s="204"/>
      <c r="BD60" s="203"/>
      <c r="BE60" s="204"/>
      <c r="BF60" s="203"/>
      <c r="BG60" s="200"/>
      <c r="BH60" s="203"/>
      <c r="BI60" s="228"/>
      <c r="BJ60" s="203"/>
      <c r="BK60" s="237"/>
      <c r="BL60" s="203"/>
      <c r="BM60" s="200"/>
      <c r="BN60" s="203"/>
      <c r="BO60" s="228"/>
      <c r="BP60" s="203"/>
      <c r="BQ60" s="200"/>
      <c r="BR60" s="203"/>
      <c r="BS60" s="200"/>
      <c r="BT60" s="203"/>
      <c r="BU60" s="200"/>
      <c r="BV60" s="203"/>
      <c r="BW60" s="200"/>
      <c r="BX60" s="203"/>
      <c r="BY60" s="200"/>
      <c r="BZ60" s="203"/>
      <c r="CA60" s="200"/>
      <c r="CB60" s="203"/>
      <c r="CC60" s="200"/>
      <c r="CD60" s="203"/>
      <c r="CE60" s="200"/>
      <c r="CF60" s="203"/>
      <c r="CG60" s="200"/>
      <c r="CH60" s="203"/>
      <c r="CI60" s="200"/>
      <c r="CJ60" s="203"/>
      <c r="CK60" s="200"/>
      <c r="CL60" s="203"/>
      <c r="CM60" s="200"/>
      <c r="CN60" s="203"/>
      <c r="CO60" s="200"/>
      <c r="CP60" s="203"/>
      <c r="CQ60" s="200"/>
      <c r="CR60" s="203"/>
      <c r="CS60" s="200"/>
      <c r="CT60" s="202"/>
      <c r="CU60" s="200"/>
      <c r="CV60" s="203"/>
      <c r="CW60" s="200"/>
      <c r="CX60" s="203"/>
      <c r="CY60" s="200"/>
      <c r="CZ60" s="202"/>
      <c r="DA60" s="200"/>
      <c r="DB60" s="202"/>
      <c r="DC60" s="200"/>
      <c r="DD60" s="202"/>
      <c r="DE60" s="200"/>
      <c r="DF60" s="202"/>
      <c r="DG60" s="200"/>
      <c r="DH60" s="202"/>
      <c r="DI60" s="200"/>
      <c r="DJ60" s="202"/>
      <c r="DK60" s="200"/>
      <c r="DL60" s="202"/>
      <c r="DM60" s="200"/>
      <c r="DN60" s="225"/>
      <c r="DO60" s="71"/>
      <c r="DP60" s="72"/>
      <c r="DQ60" s="73"/>
      <c r="DR60" s="74"/>
      <c r="DS60" s="75"/>
      <c r="DT60" s="153"/>
      <c r="DU60" s="53"/>
      <c r="DV60" s="210"/>
      <c r="DW60" s="74"/>
      <c r="DX60" s="33"/>
      <c r="DY60" s="215"/>
      <c r="DZ60" s="113"/>
      <c r="EB60" s="77"/>
      <c r="EC60" s="77"/>
      <c r="EJ60" s="4"/>
      <c r="EK60" s="4"/>
      <c r="EL60" s="4"/>
      <c r="FN60" s="4"/>
      <c r="FO60" s="4"/>
      <c r="FP60" s="4"/>
      <c r="GZ60" s="140"/>
      <c r="HC60" s="77"/>
    </row>
    <row r="61" spans="2:262" ht="12" hidden="1" customHeight="1" x14ac:dyDescent="0.3">
      <c r="B61" s="226" t="s">
        <v>452</v>
      </c>
      <c r="C61" s="53">
        <v>14</v>
      </c>
      <c r="D61" s="32"/>
      <c r="E61" s="12"/>
      <c r="F61" s="32"/>
      <c r="G61" s="12"/>
      <c r="H61" s="8"/>
      <c r="I61" s="12"/>
      <c r="J61" s="82"/>
      <c r="K61" s="12"/>
      <c r="L61" s="82"/>
      <c r="M61" s="12"/>
      <c r="N61" s="32"/>
      <c r="O61" s="10"/>
      <c r="P61" s="202"/>
      <c r="Q61" s="12"/>
      <c r="R61" s="8"/>
      <c r="S61" s="12"/>
      <c r="T61" s="8"/>
      <c r="U61" s="12"/>
      <c r="V61" s="8"/>
      <c r="W61" s="12"/>
      <c r="X61" s="8"/>
      <c r="Y61" s="12"/>
      <c r="Z61" s="8"/>
      <c r="AA61" s="12"/>
      <c r="AB61" s="8">
        <v>14</v>
      </c>
      <c r="AC61" s="261">
        <v>38</v>
      </c>
      <c r="AD61" s="255">
        <v>13</v>
      </c>
      <c r="AE61" s="12"/>
      <c r="AF61" s="8">
        <v>13</v>
      </c>
      <c r="AG61" s="12"/>
      <c r="AH61" s="8">
        <v>13</v>
      </c>
      <c r="AI61" s="12"/>
      <c r="AJ61" s="8">
        <v>13</v>
      </c>
      <c r="AK61" s="12"/>
      <c r="AL61" s="8">
        <v>13</v>
      </c>
      <c r="AM61" s="12"/>
      <c r="AN61" s="8">
        <v>13</v>
      </c>
      <c r="AO61" s="200"/>
      <c r="AP61" s="202">
        <v>13</v>
      </c>
      <c r="AQ61" s="200"/>
      <c r="AR61" s="202">
        <v>13</v>
      </c>
      <c r="AS61" s="200"/>
      <c r="AT61" s="202">
        <v>13</v>
      </c>
      <c r="AU61" s="200"/>
      <c r="AV61" s="8">
        <v>13</v>
      </c>
      <c r="AW61" s="12"/>
      <c r="AX61" s="8">
        <v>13</v>
      </c>
      <c r="AY61" s="12"/>
      <c r="AZ61" s="8">
        <v>13</v>
      </c>
      <c r="BA61" s="200"/>
      <c r="BB61" s="8">
        <v>13</v>
      </c>
      <c r="BC61" s="204"/>
      <c r="BD61" s="8">
        <v>13</v>
      </c>
      <c r="BE61" s="204"/>
      <c r="BF61" s="8">
        <v>13</v>
      </c>
      <c r="BG61" s="200"/>
      <c r="BH61" s="8">
        <v>13</v>
      </c>
      <c r="BI61" s="228"/>
      <c r="BJ61" s="8">
        <v>13</v>
      </c>
      <c r="BK61" s="237"/>
      <c r="BL61" s="8">
        <v>13</v>
      </c>
      <c r="BM61" s="200"/>
      <c r="BN61" s="8">
        <v>13</v>
      </c>
      <c r="BO61" s="228"/>
      <c r="BP61" s="8">
        <v>13</v>
      </c>
      <c r="BQ61" s="200"/>
      <c r="BR61" s="8">
        <v>13</v>
      </c>
      <c r="BS61" s="200"/>
      <c r="BT61" s="8">
        <v>13</v>
      </c>
      <c r="BU61" s="200"/>
      <c r="BV61" s="8">
        <v>13</v>
      </c>
      <c r="BW61" s="200"/>
      <c r="BX61" s="8">
        <v>13</v>
      </c>
      <c r="BY61" s="200"/>
      <c r="BZ61" s="8">
        <v>13</v>
      </c>
      <c r="CA61" s="200"/>
      <c r="CB61" s="8">
        <v>13</v>
      </c>
      <c r="CC61" s="200"/>
      <c r="CD61" s="8">
        <v>13</v>
      </c>
      <c r="CE61" s="200"/>
      <c r="CF61" s="8">
        <v>13</v>
      </c>
      <c r="CG61" s="200"/>
      <c r="CH61" s="8">
        <v>13</v>
      </c>
      <c r="CI61" s="200"/>
      <c r="CJ61" s="8">
        <v>13</v>
      </c>
      <c r="CK61" s="200"/>
      <c r="CL61" s="8">
        <v>13</v>
      </c>
      <c r="CM61" s="200"/>
      <c r="CN61" s="8">
        <v>13</v>
      </c>
      <c r="CO61" s="200"/>
      <c r="CP61" s="8">
        <v>13</v>
      </c>
      <c r="CQ61" s="200"/>
      <c r="CR61" s="8">
        <v>13</v>
      </c>
      <c r="CS61" s="200"/>
      <c r="CT61" s="202"/>
      <c r="CU61" s="200"/>
      <c r="CV61" s="8">
        <v>13</v>
      </c>
      <c r="CW61" s="200"/>
      <c r="CX61" s="8">
        <v>13</v>
      </c>
      <c r="CY61" s="200"/>
      <c r="CZ61" s="202"/>
      <c r="DA61" s="200"/>
      <c r="DB61" s="202"/>
      <c r="DC61" s="200"/>
      <c r="DD61" s="202"/>
      <c r="DE61" s="200"/>
      <c r="DF61" s="202"/>
      <c r="DG61" s="200"/>
      <c r="DH61" s="202"/>
      <c r="DI61" s="200"/>
      <c r="DJ61" s="202"/>
      <c r="DK61" s="200"/>
      <c r="DL61" s="202"/>
      <c r="DM61" s="200"/>
      <c r="DN61" s="225">
        <v>1</v>
      </c>
      <c r="DO61" s="71">
        <v>1</v>
      </c>
      <c r="DP61" s="72" t="s">
        <v>151</v>
      </c>
      <c r="DQ61" s="73">
        <v>5</v>
      </c>
      <c r="DR61" s="74" t="s">
        <v>151</v>
      </c>
      <c r="DS61" s="75" t="s">
        <v>151</v>
      </c>
      <c r="DT61" s="182">
        <f>SUM(E61,G61,I61,M61,O61,Q61,S61,U61,W61,Y61,AA61,AC61,AE61,AG61,AI61,AK61,AM61,AO61,AQ61,AS61,AU61,AW61,AY61,BA61,BC61,BE61,BG61,BI61,BK61,BM61,BO61,BQ61,BS61,BU61,BW61,BY61,CA61,CC61,CE61,CG61,CI61,CK61,CO61,CQ61,,CS61,CU61,CW61,CY61,DA61,DC61,DE61,DI61,DK61,DM61,)/DN61</f>
        <v>38</v>
      </c>
      <c r="DU61" s="183" t="s">
        <v>151</v>
      </c>
      <c r="DV61" s="210">
        <f t="shared" ref="DV61" si="26">CX61-C61</f>
        <v>-1</v>
      </c>
      <c r="DW61" s="74"/>
      <c r="DX61" s="33"/>
      <c r="DY61" s="215"/>
      <c r="DZ61" s="113"/>
      <c r="EB61" s="77"/>
      <c r="EC61" s="77"/>
      <c r="EJ61" s="4"/>
      <c r="EK61" s="4"/>
      <c r="EL61" s="4"/>
      <c r="FN61" s="4"/>
      <c r="FO61" s="4"/>
      <c r="FP61" s="4"/>
      <c r="GZ61" s="140"/>
      <c r="HC61" s="77"/>
    </row>
    <row r="62" spans="2:262" ht="12" hidden="1" customHeight="1" x14ac:dyDescent="0.3">
      <c r="B62" s="226" t="s">
        <v>453</v>
      </c>
      <c r="C62" s="53"/>
      <c r="D62" s="32"/>
      <c r="E62" s="12"/>
      <c r="F62" s="32"/>
      <c r="G62" s="12"/>
      <c r="H62" s="8"/>
      <c r="I62" s="12"/>
      <c r="J62" s="82"/>
      <c r="K62" s="12"/>
      <c r="L62" s="82"/>
      <c r="M62" s="12"/>
      <c r="N62" s="32"/>
      <c r="O62" s="10"/>
      <c r="P62" s="202"/>
      <c r="Q62" s="12"/>
      <c r="R62" s="8"/>
      <c r="S62" s="12"/>
      <c r="T62" s="8"/>
      <c r="U62" s="12"/>
      <c r="V62" s="8"/>
      <c r="W62" s="12"/>
      <c r="X62" s="8"/>
      <c r="Y62" s="12"/>
      <c r="Z62" s="8"/>
      <c r="AA62" s="12"/>
      <c r="AB62" s="8"/>
      <c r="AC62" s="12"/>
      <c r="AD62" s="8"/>
      <c r="AE62" s="12"/>
      <c r="AF62" s="8"/>
      <c r="AG62" s="12"/>
      <c r="AH62" s="8"/>
      <c r="AI62" s="12"/>
      <c r="AJ62" s="8"/>
      <c r="AK62" s="12"/>
      <c r="AL62" s="8"/>
      <c r="AM62" s="12"/>
      <c r="AN62" s="8"/>
      <c r="AO62" s="200"/>
      <c r="AP62" s="202"/>
      <c r="AQ62" s="200"/>
      <c r="AR62" s="202"/>
      <c r="AS62" s="200"/>
      <c r="AT62" s="202"/>
      <c r="AU62" s="200"/>
      <c r="AV62" s="8"/>
      <c r="AW62" s="12"/>
      <c r="AX62" s="8"/>
      <c r="AY62" s="12"/>
      <c r="AZ62" s="8"/>
      <c r="BA62" s="200"/>
      <c r="BB62" s="8"/>
      <c r="BC62" s="204"/>
      <c r="BD62" s="8"/>
      <c r="BE62" s="204"/>
      <c r="BF62" s="8"/>
      <c r="BG62" s="200"/>
      <c r="BH62" s="8"/>
      <c r="BI62" s="228"/>
      <c r="BJ62" s="8"/>
      <c r="BK62" s="237"/>
      <c r="BL62" s="8"/>
      <c r="BM62" s="200"/>
      <c r="BN62" s="8"/>
      <c r="BO62" s="228"/>
      <c r="BP62" s="8"/>
      <c r="BQ62" s="200"/>
      <c r="BR62" s="8"/>
      <c r="BS62" s="200"/>
      <c r="BT62" s="8"/>
      <c r="BU62" s="200"/>
      <c r="BV62" s="8"/>
      <c r="BW62" s="200"/>
      <c r="BX62" s="8"/>
      <c r="BY62" s="200"/>
      <c r="BZ62" s="8"/>
      <c r="CA62" s="200"/>
      <c r="CB62" s="8"/>
      <c r="CC62" s="200"/>
      <c r="CD62" s="8"/>
      <c r="CE62" s="200"/>
      <c r="CF62" s="8"/>
      <c r="CG62" s="200"/>
      <c r="CH62" s="8"/>
      <c r="CI62" s="200"/>
      <c r="CJ62" s="8"/>
      <c r="CK62" s="200"/>
      <c r="CL62" s="8"/>
      <c r="CM62" s="200"/>
      <c r="CN62" s="8"/>
      <c r="CO62" s="200"/>
      <c r="CP62" s="8"/>
      <c r="CQ62" s="200"/>
      <c r="CR62" s="8"/>
      <c r="CS62" s="200"/>
      <c r="CT62" s="202"/>
      <c r="CU62" s="200"/>
      <c r="CV62" s="8"/>
      <c r="CW62" s="200"/>
      <c r="CX62" s="8"/>
      <c r="CY62" s="200"/>
      <c r="CZ62" s="202"/>
      <c r="DA62" s="200"/>
      <c r="DB62" s="202"/>
      <c r="DC62" s="200"/>
      <c r="DD62" s="202"/>
      <c r="DE62" s="200"/>
      <c r="DF62" s="202"/>
      <c r="DG62" s="200"/>
      <c r="DH62" s="202"/>
      <c r="DI62" s="200"/>
      <c r="DJ62" s="202"/>
      <c r="DK62" s="200"/>
      <c r="DL62" s="202"/>
      <c r="DM62" s="200"/>
      <c r="DN62" s="225"/>
      <c r="DO62" s="71"/>
      <c r="DP62" s="72"/>
      <c r="DQ62" s="73"/>
      <c r="DR62" s="74"/>
      <c r="DS62" s="75"/>
      <c r="DT62" s="153"/>
      <c r="DU62" s="53"/>
      <c r="DV62" s="210"/>
      <c r="DW62" s="74"/>
      <c r="DX62" s="33"/>
      <c r="DY62" s="215"/>
      <c r="DZ62" s="113"/>
      <c r="EB62" s="77"/>
      <c r="EC62" s="77"/>
      <c r="EJ62" s="4"/>
      <c r="EK62" s="4"/>
      <c r="EL62" s="4"/>
      <c r="FN62" s="4"/>
      <c r="FO62" s="4"/>
      <c r="FP62" s="4"/>
      <c r="GZ62" s="140"/>
      <c r="HC62" s="77"/>
    </row>
    <row r="63" spans="2:262" ht="12" hidden="1" customHeight="1" x14ac:dyDescent="0.3">
      <c r="B63" s="226" t="s">
        <v>409</v>
      </c>
      <c r="C63" s="53">
        <v>24</v>
      </c>
      <c r="D63" s="32"/>
      <c r="E63" s="10"/>
      <c r="F63" s="32"/>
      <c r="G63" s="10"/>
      <c r="H63" s="8"/>
      <c r="I63" s="12"/>
      <c r="J63" s="82"/>
      <c r="K63" s="12"/>
      <c r="L63" s="82"/>
      <c r="M63" s="12"/>
      <c r="N63" s="32"/>
      <c r="O63" s="10"/>
      <c r="P63" s="8"/>
      <c r="Q63" s="12"/>
      <c r="R63" s="8"/>
      <c r="S63" s="12"/>
      <c r="T63" s="8"/>
      <c r="U63" s="12"/>
      <c r="V63" s="8"/>
      <c r="W63" s="12"/>
      <c r="X63" s="8">
        <v>24</v>
      </c>
      <c r="Y63" s="12">
        <v>39</v>
      </c>
      <c r="Z63" s="8">
        <v>24</v>
      </c>
      <c r="AA63" s="12"/>
      <c r="AB63" s="8">
        <v>24</v>
      </c>
      <c r="AC63" s="12"/>
      <c r="AD63" s="8"/>
      <c r="AE63" s="12"/>
      <c r="AF63" s="8">
        <v>24</v>
      </c>
      <c r="AG63" s="12"/>
      <c r="AH63" s="8">
        <v>24</v>
      </c>
      <c r="AI63" s="12"/>
      <c r="AJ63" s="8">
        <v>24</v>
      </c>
      <c r="AK63" s="12"/>
      <c r="AL63" s="8">
        <v>24</v>
      </c>
      <c r="AM63" s="12"/>
      <c r="AN63" s="8">
        <v>24</v>
      </c>
      <c r="AO63" s="200"/>
      <c r="AP63" s="202">
        <v>24</v>
      </c>
      <c r="AQ63" s="200"/>
      <c r="AR63" s="202">
        <v>24</v>
      </c>
      <c r="AS63" s="200"/>
      <c r="AT63" s="202">
        <v>24</v>
      </c>
      <c r="AU63" s="200"/>
      <c r="AV63" s="8">
        <v>24</v>
      </c>
      <c r="AW63" s="12"/>
      <c r="AX63" s="8">
        <v>24</v>
      </c>
      <c r="AY63" s="12"/>
      <c r="AZ63" s="8">
        <v>24</v>
      </c>
      <c r="BA63" s="200"/>
      <c r="BB63" s="8">
        <v>24</v>
      </c>
      <c r="BC63" s="204"/>
      <c r="BD63" s="8">
        <v>24</v>
      </c>
      <c r="BE63" s="204"/>
      <c r="BF63" s="8">
        <v>24</v>
      </c>
      <c r="BG63" s="200"/>
      <c r="BH63" s="8">
        <v>24</v>
      </c>
      <c r="BI63" s="228"/>
      <c r="BJ63" s="8">
        <v>24</v>
      </c>
      <c r="BK63" s="237"/>
      <c r="BL63" s="8">
        <v>24</v>
      </c>
      <c r="BM63" s="200"/>
      <c r="BN63" s="8">
        <v>24</v>
      </c>
      <c r="BO63" s="228"/>
      <c r="BP63" s="8">
        <v>24</v>
      </c>
      <c r="BQ63" s="10"/>
      <c r="BR63" s="8">
        <v>24</v>
      </c>
      <c r="BS63" s="200"/>
      <c r="BT63" s="8">
        <v>24</v>
      </c>
      <c r="BU63" s="200"/>
      <c r="BV63" s="8">
        <v>24</v>
      </c>
      <c r="BW63" s="200"/>
      <c r="BX63" s="8">
        <v>24</v>
      </c>
      <c r="BY63" s="200"/>
      <c r="BZ63" s="8">
        <v>24</v>
      </c>
      <c r="CA63" s="200"/>
      <c r="CB63" s="8">
        <v>24</v>
      </c>
      <c r="CC63" s="200"/>
      <c r="CD63" s="8">
        <v>24</v>
      </c>
      <c r="CE63" s="200"/>
      <c r="CF63" s="8">
        <v>24</v>
      </c>
      <c r="CG63" s="200"/>
      <c r="CH63" s="8">
        <v>24</v>
      </c>
      <c r="CI63" s="200"/>
      <c r="CJ63" s="8">
        <v>24</v>
      </c>
      <c r="CK63" s="200"/>
      <c r="CL63" s="8">
        <v>24</v>
      </c>
      <c r="CM63" s="200"/>
      <c r="CN63" s="8">
        <v>24</v>
      </c>
      <c r="CO63" s="200"/>
      <c r="CP63" s="8">
        <v>24</v>
      </c>
      <c r="CQ63" s="200"/>
      <c r="CR63" s="8">
        <v>24</v>
      </c>
      <c r="CS63" s="200"/>
      <c r="CT63" s="202"/>
      <c r="CU63" s="200"/>
      <c r="CV63" s="8">
        <v>24</v>
      </c>
      <c r="CW63" s="200"/>
      <c r="CX63" s="8">
        <v>24</v>
      </c>
      <c r="CY63" s="200"/>
      <c r="CZ63" s="202"/>
      <c r="DA63" s="200"/>
      <c r="DB63" s="202"/>
      <c r="DC63" s="200"/>
      <c r="DD63" s="202"/>
      <c r="DE63" s="200"/>
      <c r="DF63" s="202"/>
      <c r="DG63" s="200"/>
      <c r="DH63" s="202"/>
      <c r="DI63" s="200"/>
      <c r="DJ63" s="202"/>
      <c r="DK63" s="200"/>
      <c r="DL63" s="8"/>
      <c r="DM63" s="200"/>
      <c r="DN63" s="159">
        <f>COUNTA(E63,G63,I63,K63,M63,O63,Q63,S63,U63,W63,Y63,AA63,AC63,AE63,AG63,AI63,AK63,AM63,AO63,AQ63,AS63,AU63,AW63,AY63,BA63,BC63,BE63,BG63,BI63,BK63,BM63,BO63,BQ63,BS63,BU63,BW63, BY63,CA63,CC63,CE63,CG63,CI63,CK63,CM63,CO63,CQ63,CS63,CU63,CW63,CY63,DA63,DC63,DE63,DG63,DI63,DK63,DM63, )-1</f>
        <v>1</v>
      </c>
      <c r="DO63" s="71">
        <v>4</v>
      </c>
      <c r="DP63" s="72">
        <v>2</v>
      </c>
      <c r="DQ63" s="73"/>
      <c r="DR63" s="74">
        <v>0.5</v>
      </c>
      <c r="DS63" s="75">
        <v>0.6</v>
      </c>
      <c r="DT63" s="182">
        <f>SUM(E63,G63,I63,M63,O63,Q63,S63,U63,W63,Y63,AA63,AC63,AE63,AG63,AI63,AK63,AM63,AO63,AQ63,AS63,AU63,AW63,AY63,BA63,BC63,BE63,BG63,BI63,BK63,BM63,BO63,BQ63,BS63,BU63,BW63,BY63,CA63,CC63,CE63,CG63,CI63,CK63,CO63,CQ63,,CS63,CU63,CW63,CY63,DA63,DC63,DE63,DI63,DK63,DM63,)/DN63</f>
        <v>39</v>
      </c>
      <c r="DU63" s="307">
        <f>(DQ63+DS63)/DN63</f>
        <v>0.6</v>
      </c>
      <c r="DV63" s="210">
        <f t="shared" ref="DV63" si="27">CX63-C63</f>
        <v>0</v>
      </c>
      <c r="DW63" s="74">
        <v>3</v>
      </c>
      <c r="DX63" s="239">
        <f>DW63*0.2</f>
        <v>0.60000000000000009</v>
      </c>
      <c r="DY63" s="213">
        <f xml:space="preserve"> SUM(DX63/DN63)</f>
        <v>0.60000000000000009</v>
      </c>
      <c r="DZ63" s="113"/>
      <c r="EB63" s="77"/>
      <c r="EC63" s="77"/>
      <c r="EJ63" s="4"/>
      <c r="EK63" s="4"/>
      <c r="EL63" s="4"/>
      <c r="FN63" s="4"/>
      <c r="FO63" s="4"/>
      <c r="FP63" s="4"/>
      <c r="GZ63" s="140"/>
      <c r="HC63" s="77"/>
    </row>
    <row r="64" spans="2:262" ht="12" hidden="1" customHeight="1" x14ac:dyDescent="0.3">
      <c r="B64" s="226" t="s">
        <v>410</v>
      </c>
      <c r="C64" s="53"/>
      <c r="D64" s="8"/>
      <c r="E64" s="12"/>
      <c r="F64" s="8"/>
      <c r="G64" s="12"/>
      <c r="H64" s="8"/>
      <c r="I64" s="12"/>
      <c r="J64" s="82"/>
      <c r="K64" s="12"/>
      <c r="L64" s="82"/>
      <c r="M64" s="12"/>
      <c r="N64" s="32"/>
      <c r="O64" s="10"/>
      <c r="P64" s="202"/>
      <c r="Q64" s="12"/>
      <c r="R64" s="8"/>
      <c r="S64" s="12"/>
      <c r="T64" s="8"/>
      <c r="U64" s="12"/>
      <c r="V64" s="8"/>
      <c r="W64" s="12"/>
      <c r="X64" s="8"/>
      <c r="Y64" s="12"/>
      <c r="Z64" s="8"/>
      <c r="AA64" s="12"/>
      <c r="AB64" s="8"/>
      <c r="AC64" s="12"/>
      <c r="AD64" s="8"/>
      <c r="AE64" s="12"/>
      <c r="AF64" s="8"/>
      <c r="AG64" s="12"/>
      <c r="AH64" s="8"/>
      <c r="AI64" s="12"/>
      <c r="AJ64" s="8"/>
      <c r="AK64" s="12"/>
      <c r="AL64" s="8"/>
      <c r="AM64" s="12"/>
      <c r="AN64" s="202"/>
      <c r="AO64" s="200"/>
      <c r="AP64" s="202"/>
      <c r="AQ64" s="200"/>
      <c r="AR64" s="202"/>
      <c r="AS64" s="200"/>
      <c r="AT64" s="202"/>
      <c r="AU64" s="200"/>
      <c r="AV64" s="8"/>
      <c r="AW64" s="12"/>
      <c r="AX64" s="8"/>
      <c r="AY64" s="12"/>
      <c r="AZ64" s="8"/>
      <c r="BA64" s="200"/>
      <c r="BB64" s="8"/>
      <c r="BC64" s="204"/>
      <c r="BD64" s="8"/>
      <c r="BE64" s="204"/>
      <c r="BF64" s="8"/>
      <c r="BG64" s="200"/>
      <c r="BH64" s="8"/>
      <c r="BI64" s="228"/>
      <c r="BJ64" s="8"/>
      <c r="BK64" s="237"/>
      <c r="BL64" s="8"/>
      <c r="BM64" s="200"/>
      <c r="BN64" s="8"/>
      <c r="BO64" s="228"/>
      <c r="BP64" s="8"/>
      <c r="BQ64" s="200"/>
      <c r="BR64" s="8"/>
      <c r="BS64" s="200"/>
      <c r="BT64" s="8"/>
      <c r="BU64" s="200"/>
      <c r="BV64" s="8"/>
      <c r="BW64" s="200"/>
      <c r="BX64" s="8"/>
      <c r="BY64" s="200"/>
      <c r="BZ64" s="8"/>
      <c r="CA64" s="200"/>
      <c r="CB64" s="8"/>
      <c r="CC64" s="200"/>
      <c r="CD64" s="8"/>
      <c r="CE64" s="200"/>
      <c r="CF64" s="8"/>
      <c r="CG64" s="200"/>
      <c r="CH64" s="8"/>
      <c r="CI64" s="200"/>
      <c r="CJ64" s="8"/>
      <c r="CK64" s="200"/>
      <c r="CL64" s="8"/>
      <c r="CM64" s="200"/>
      <c r="CN64" s="8"/>
      <c r="CO64" s="200"/>
      <c r="CP64" s="8"/>
      <c r="CQ64" s="200"/>
      <c r="CR64" s="8"/>
      <c r="CS64" s="200"/>
      <c r="CT64" s="202"/>
      <c r="CU64" s="200"/>
      <c r="CV64" s="8"/>
      <c r="CW64" s="200"/>
      <c r="CX64" s="8"/>
      <c r="CY64" s="200"/>
      <c r="CZ64" s="202"/>
      <c r="DA64" s="200"/>
      <c r="DB64" s="202"/>
      <c r="DC64" s="200"/>
      <c r="DD64" s="202"/>
      <c r="DE64" s="200"/>
      <c r="DF64" s="202"/>
      <c r="DG64" s="200"/>
      <c r="DH64" s="202"/>
      <c r="DI64" s="200"/>
      <c r="DJ64" s="202"/>
      <c r="DK64" s="200"/>
      <c r="DL64" s="202"/>
      <c r="DM64" s="200"/>
      <c r="DN64" s="225"/>
      <c r="DO64" s="71"/>
      <c r="DP64" s="72"/>
      <c r="DQ64" s="73"/>
      <c r="DR64" s="74"/>
      <c r="DS64" s="75"/>
      <c r="DT64" s="153"/>
      <c r="DU64" s="53"/>
      <c r="DV64" s="210"/>
      <c r="DW64" s="74"/>
      <c r="DX64" s="33"/>
      <c r="DY64" s="215"/>
      <c r="DZ64" s="113"/>
      <c r="EB64" s="77"/>
      <c r="EC64" s="77"/>
      <c r="EJ64" s="4"/>
      <c r="EK64" s="4"/>
      <c r="EL64" s="4"/>
      <c r="FN64" s="4"/>
      <c r="FO64" s="4"/>
      <c r="FP64" s="4"/>
      <c r="GZ64" s="140"/>
      <c r="HC64" s="77"/>
    </row>
    <row r="65" spans="2:211" ht="12" hidden="1" customHeight="1" x14ac:dyDescent="0.3">
      <c r="B65" s="226" t="s">
        <v>562</v>
      </c>
      <c r="C65" s="53">
        <v>8</v>
      </c>
      <c r="D65" s="8"/>
      <c r="E65" s="12"/>
      <c r="F65" s="8"/>
      <c r="G65" s="12"/>
      <c r="H65" s="8"/>
      <c r="I65" s="12"/>
      <c r="J65" s="82"/>
      <c r="K65" s="12"/>
      <c r="L65" s="82"/>
      <c r="M65" s="12"/>
      <c r="N65" s="32"/>
      <c r="O65" s="10"/>
      <c r="P65" s="202"/>
      <c r="Q65" s="12"/>
      <c r="R65" s="8"/>
      <c r="S65" s="12"/>
      <c r="T65" s="8"/>
      <c r="U65" s="12"/>
      <c r="V65" s="8"/>
      <c r="W65" s="12"/>
      <c r="X65" s="8"/>
      <c r="Y65" s="12"/>
      <c r="Z65" s="8"/>
      <c r="AA65" s="12"/>
      <c r="AB65" s="8"/>
      <c r="AC65" s="12"/>
      <c r="AD65" s="8"/>
      <c r="AE65" s="12"/>
      <c r="AF65" s="8"/>
      <c r="AG65" s="12"/>
      <c r="AH65" s="8"/>
      <c r="AI65" s="12"/>
      <c r="AJ65" s="8"/>
      <c r="AK65" s="12"/>
      <c r="AL65" s="8"/>
      <c r="AM65" s="12"/>
      <c r="AN65" s="202"/>
      <c r="AO65" s="200"/>
      <c r="AP65" s="202"/>
      <c r="AQ65" s="200"/>
      <c r="AR65" s="202"/>
      <c r="AS65" s="200"/>
      <c r="AT65" s="202"/>
      <c r="AU65" s="200"/>
      <c r="AV65" s="8"/>
      <c r="AW65" s="257">
        <v>37</v>
      </c>
      <c r="AX65" s="255">
        <v>7</v>
      </c>
      <c r="AY65" s="12"/>
      <c r="AZ65" s="8">
        <v>7</v>
      </c>
      <c r="BA65" s="200"/>
      <c r="BB65" s="8">
        <v>7</v>
      </c>
      <c r="BC65" s="204"/>
      <c r="BD65" s="8">
        <v>7</v>
      </c>
      <c r="BE65" s="204"/>
      <c r="BF65" s="8">
        <v>7</v>
      </c>
      <c r="BG65" s="200"/>
      <c r="BH65" s="8">
        <v>7</v>
      </c>
      <c r="BI65" s="228"/>
      <c r="BJ65" s="8">
        <v>7</v>
      </c>
      <c r="BK65" s="237"/>
      <c r="BL65" s="8">
        <v>7</v>
      </c>
      <c r="BM65" s="200"/>
      <c r="BN65" s="8">
        <v>7</v>
      </c>
      <c r="BO65" s="228"/>
      <c r="BP65" s="8">
        <v>7</v>
      </c>
      <c r="BQ65" s="200"/>
      <c r="BR65" s="8">
        <v>7</v>
      </c>
      <c r="BS65" s="200"/>
      <c r="BT65" s="8">
        <v>7</v>
      </c>
      <c r="BU65" s="200"/>
      <c r="BV65" s="8">
        <v>7</v>
      </c>
      <c r="BW65" s="200"/>
      <c r="BX65" s="8">
        <v>7</v>
      </c>
      <c r="BY65" s="200"/>
      <c r="BZ65" s="8">
        <v>7</v>
      </c>
      <c r="CA65" s="200"/>
      <c r="CB65" s="8">
        <v>7</v>
      </c>
      <c r="CC65" s="200"/>
      <c r="CD65" s="8">
        <v>7</v>
      </c>
      <c r="CE65" s="200"/>
      <c r="CF65" s="8">
        <v>7</v>
      </c>
      <c r="CG65" s="200"/>
      <c r="CH65" s="8">
        <v>7</v>
      </c>
      <c r="CI65" s="200"/>
      <c r="CJ65" s="8">
        <v>7</v>
      </c>
      <c r="CK65" s="200"/>
      <c r="CL65" s="8">
        <v>7</v>
      </c>
      <c r="CM65" s="200"/>
      <c r="CN65" s="8">
        <v>7</v>
      </c>
      <c r="CO65" s="200"/>
      <c r="CP65" s="8">
        <v>7</v>
      </c>
      <c r="CQ65" s="200"/>
      <c r="CR65" s="8">
        <v>7</v>
      </c>
      <c r="CS65" s="200"/>
      <c r="CT65" s="202"/>
      <c r="CU65" s="200"/>
      <c r="CV65" s="8">
        <v>7</v>
      </c>
      <c r="CW65" s="200"/>
      <c r="CX65" s="8">
        <v>7</v>
      </c>
      <c r="CY65" s="200"/>
      <c r="CZ65" s="202"/>
      <c r="DA65" s="200"/>
      <c r="DB65" s="202"/>
      <c r="DC65" s="200"/>
      <c r="DD65" s="202"/>
      <c r="DE65" s="200"/>
      <c r="DF65" s="202"/>
      <c r="DG65" s="200"/>
      <c r="DH65" s="202"/>
      <c r="DI65" s="200"/>
      <c r="DJ65" s="202"/>
      <c r="DK65" s="200"/>
      <c r="DL65" s="202"/>
      <c r="DM65" s="200"/>
      <c r="DN65" s="159">
        <f>COUNTA(E65,G65,I65,K65,M65,O65,Q65,S65,U65,W65,Y65,AA65,AC65,AE65,AG65,AI65,AK65,AM65,AO65,AQ65,AS65,AU65,AW65,AY65,BA65,BC65,BE65,BG65,BI65,BK65,BM65,BO65,BQ65,BS65,BU65,BW65, BY65,CA65,CC65,CE65,CG65,CI65,CK65,CM65,CO65,CQ65,CS65,CU65,CW65,CY65,DA65,DC65,DE65,DG65,DI65,DK65,DM65, )-1</f>
        <v>1</v>
      </c>
      <c r="DO65" s="71"/>
      <c r="DP65" s="72">
        <v>1</v>
      </c>
      <c r="DQ65" s="73">
        <v>3</v>
      </c>
      <c r="DR65" s="74">
        <v>1</v>
      </c>
      <c r="DS65" s="75">
        <v>1</v>
      </c>
      <c r="DT65" s="182">
        <f>SUM(E65,G65,I65,M65,O65,Q65,S65,U65,W65,Y65,AA65,AC65,AE65,AG65,AI65,AK65,AM65,AO65,AQ65,AS65,AU65,AW65,AY65,BA65,BC65,BE65,BG65,BI65,BK65,BM65,BO65,BQ65,BS65,BU65,BW65,BY65,CA65,CC65,CE65,CG65,CI65,CK65,CO65,CQ65,,CS65,CU65,CW65,CY65,DA65,DC65,DE65,DI65,DK65,DM65,)/DN65</f>
        <v>37</v>
      </c>
      <c r="DU65" s="307">
        <f>(DQ65+DS65)/DN65</f>
        <v>4</v>
      </c>
      <c r="DV65" s="210">
        <f t="shared" ref="DV65" si="28">CX65-C65</f>
        <v>-1</v>
      </c>
      <c r="DW65" s="74"/>
      <c r="DX65" s="33"/>
      <c r="DY65" s="215"/>
      <c r="DZ65" s="113"/>
      <c r="EB65" s="77"/>
      <c r="EC65" s="77"/>
      <c r="EJ65" s="4"/>
      <c r="EK65" s="4"/>
      <c r="EL65" s="4"/>
      <c r="FN65" s="4"/>
      <c r="FO65" s="4"/>
      <c r="FP65" s="4"/>
      <c r="GZ65" s="140"/>
      <c r="HC65" s="77"/>
    </row>
    <row r="66" spans="2:211" ht="12" hidden="1" customHeight="1" x14ac:dyDescent="0.3">
      <c r="B66" s="226" t="s">
        <v>563</v>
      </c>
      <c r="C66" s="53"/>
      <c r="D66" s="8"/>
      <c r="E66" s="12"/>
      <c r="F66" s="8"/>
      <c r="G66" s="12"/>
      <c r="H66" s="8"/>
      <c r="I66" s="12"/>
      <c r="J66" s="82"/>
      <c r="K66" s="12"/>
      <c r="L66" s="82"/>
      <c r="M66" s="12"/>
      <c r="N66" s="32"/>
      <c r="O66" s="10"/>
      <c r="P66" s="202"/>
      <c r="Q66" s="12"/>
      <c r="R66" s="8"/>
      <c r="S66" s="12"/>
      <c r="T66" s="8"/>
      <c r="U66" s="12"/>
      <c r="V66" s="8"/>
      <c r="W66" s="12"/>
      <c r="X66" s="8"/>
      <c r="Y66" s="12"/>
      <c r="Z66" s="8"/>
      <c r="AA66" s="12"/>
      <c r="AB66" s="8"/>
      <c r="AC66" s="12"/>
      <c r="AD66" s="8"/>
      <c r="AE66" s="12"/>
      <c r="AF66" s="8"/>
      <c r="AG66" s="12"/>
      <c r="AH66" s="8"/>
      <c r="AI66" s="12"/>
      <c r="AJ66" s="8"/>
      <c r="AK66" s="12"/>
      <c r="AL66" s="8"/>
      <c r="AM66" s="12"/>
      <c r="AN66" s="202"/>
      <c r="AO66" s="200"/>
      <c r="AP66" s="202"/>
      <c r="AQ66" s="200"/>
      <c r="AR66" s="202"/>
      <c r="AS66" s="200"/>
      <c r="AT66" s="202"/>
      <c r="AU66" s="200"/>
      <c r="AV66" s="8"/>
      <c r="AW66" s="12"/>
      <c r="AX66" s="8"/>
      <c r="AY66" s="12"/>
      <c r="AZ66" s="8"/>
      <c r="BA66" s="200"/>
      <c r="BB66" s="8"/>
      <c r="BC66" s="204"/>
      <c r="BD66" s="203"/>
      <c r="BE66" s="204"/>
      <c r="BF66" s="202"/>
      <c r="BG66" s="200"/>
      <c r="BH66" s="202"/>
      <c r="BI66" s="228"/>
      <c r="BJ66" s="202"/>
      <c r="BK66" s="237"/>
      <c r="BL66" s="202"/>
      <c r="BM66" s="200"/>
      <c r="BN66" s="202"/>
      <c r="BO66" s="228"/>
      <c r="BP66" s="202"/>
      <c r="BQ66" s="200"/>
      <c r="BR66" s="202"/>
      <c r="BS66" s="200"/>
      <c r="BT66" s="202"/>
      <c r="BU66" s="200"/>
      <c r="BV66" s="202"/>
      <c r="BW66" s="200"/>
      <c r="BX66" s="202"/>
      <c r="BY66" s="200"/>
      <c r="BZ66" s="202"/>
      <c r="CA66" s="200"/>
      <c r="CB66" s="202"/>
      <c r="CC66" s="200"/>
      <c r="CD66" s="202"/>
      <c r="CE66" s="200"/>
      <c r="CF66" s="202"/>
      <c r="CG66" s="200"/>
      <c r="CH66" s="202"/>
      <c r="CI66" s="200"/>
      <c r="CJ66" s="202"/>
      <c r="CK66" s="200"/>
      <c r="CL66" s="202"/>
      <c r="CM66" s="200"/>
      <c r="CN66" s="202"/>
      <c r="CO66" s="200"/>
      <c r="CP66" s="202"/>
      <c r="CQ66" s="200"/>
      <c r="CR66" s="202"/>
      <c r="CS66" s="200"/>
      <c r="CT66" s="202"/>
      <c r="CU66" s="200"/>
      <c r="CV66" s="202"/>
      <c r="CW66" s="200"/>
      <c r="CX66" s="202"/>
      <c r="CY66" s="200"/>
      <c r="CZ66" s="202"/>
      <c r="DA66" s="200"/>
      <c r="DB66" s="202"/>
      <c r="DC66" s="200"/>
      <c r="DD66" s="202"/>
      <c r="DE66" s="200"/>
      <c r="DF66" s="202"/>
      <c r="DG66" s="200"/>
      <c r="DH66" s="202"/>
      <c r="DI66" s="200"/>
      <c r="DJ66" s="202"/>
      <c r="DK66" s="200"/>
      <c r="DL66" s="202"/>
      <c r="DM66" s="200"/>
      <c r="DN66" s="225"/>
      <c r="DO66" s="71"/>
      <c r="DP66" s="72"/>
      <c r="DQ66" s="73"/>
      <c r="DR66" s="74"/>
      <c r="DS66" s="75"/>
      <c r="DT66" s="153"/>
      <c r="DU66" s="53"/>
      <c r="DV66" s="210"/>
      <c r="DW66" s="74"/>
      <c r="DX66" s="33"/>
      <c r="DY66" s="215"/>
      <c r="DZ66" s="113"/>
      <c r="EB66" s="77"/>
      <c r="EC66" s="77"/>
      <c r="EJ66" s="4"/>
      <c r="EK66" s="4"/>
      <c r="EL66" s="4"/>
      <c r="FN66" s="4"/>
      <c r="FO66" s="4"/>
      <c r="FP66" s="4"/>
      <c r="GZ66" s="140"/>
      <c r="HC66" s="77"/>
    </row>
    <row r="67" spans="2:211" ht="12" customHeight="1" x14ac:dyDescent="0.3">
      <c r="B67" s="226" t="s">
        <v>602</v>
      </c>
      <c r="C67" s="53">
        <v>18</v>
      </c>
      <c r="D67" s="8"/>
      <c r="E67" s="12"/>
      <c r="F67" s="8"/>
      <c r="G67" s="12"/>
      <c r="H67" s="8"/>
      <c r="I67" s="12"/>
      <c r="J67" s="82"/>
      <c r="K67" s="12"/>
      <c r="L67" s="82"/>
      <c r="M67" s="12"/>
      <c r="N67" s="32"/>
      <c r="O67" s="10"/>
      <c r="P67" s="202"/>
      <c r="Q67" s="12"/>
      <c r="R67" s="8"/>
      <c r="S67" s="12"/>
      <c r="T67" s="8"/>
      <c r="U67" s="12"/>
      <c r="V67" s="8"/>
      <c r="W67" s="12"/>
      <c r="X67" s="8"/>
      <c r="Y67" s="12"/>
      <c r="Z67" s="8"/>
      <c r="AA67" s="12"/>
      <c r="AB67" s="8"/>
      <c r="AC67" s="12"/>
      <c r="AD67" s="8"/>
      <c r="AE67" s="12"/>
      <c r="AF67" s="8"/>
      <c r="AG67" s="12"/>
      <c r="AH67" s="8"/>
      <c r="AI67" s="12"/>
      <c r="AJ67" s="8"/>
      <c r="AK67" s="12"/>
      <c r="AL67" s="8"/>
      <c r="AM67" s="12"/>
      <c r="AN67" s="202"/>
      <c r="AO67" s="200"/>
      <c r="AP67" s="202"/>
      <c r="AQ67" s="200"/>
      <c r="AR67" s="202"/>
      <c r="AS67" s="200"/>
      <c r="AT67" s="202"/>
      <c r="AU67" s="200"/>
      <c r="AV67" s="8"/>
      <c r="AW67" s="256">
        <v>38</v>
      </c>
      <c r="AX67" s="255">
        <v>16</v>
      </c>
      <c r="AY67" s="257">
        <v>34</v>
      </c>
      <c r="AZ67" s="255">
        <v>15</v>
      </c>
      <c r="BA67" s="200"/>
      <c r="BB67" s="8">
        <v>15</v>
      </c>
      <c r="BC67" s="316">
        <v>39</v>
      </c>
      <c r="BD67" s="317">
        <v>13</v>
      </c>
      <c r="BE67" s="204">
        <v>30</v>
      </c>
      <c r="BF67" s="202">
        <v>13</v>
      </c>
      <c r="BG67" s="296">
        <v>25</v>
      </c>
      <c r="BH67" s="298">
        <v>14</v>
      </c>
      <c r="BI67" s="228"/>
      <c r="BJ67" s="202">
        <v>14</v>
      </c>
      <c r="BK67" s="237"/>
      <c r="BL67" s="202">
        <v>14</v>
      </c>
      <c r="BM67" s="295">
        <v>27</v>
      </c>
      <c r="BN67" s="298">
        <v>16</v>
      </c>
      <c r="BO67" s="325">
        <v>38</v>
      </c>
      <c r="BP67" s="298">
        <v>14</v>
      </c>
      <c r="BQ67" s="200"/>
      <c r="BR67" s="202">
        <v>14</v>
      </c>
      <c r="BS67" s="302">
        <v>35</v>
      </c>
      <c r="BT67" s="202">
        <v>14</v>
      </c>
      <c r="BU67" s="200"/>
      <c r="BV67" s="202">
        <v>14</v>
      </c>
      <c r="BW67" s="200"/>
      <c r="BX67" s="202">
        <v>14</v>
      </c>
      <c r="BY67" s="296">
        <v>24</v>
      </c>
      <c r="BZ67" s="298">
        <v>15</v>
      </c>
      <c r="CA67" s="296">
        <v>27</v>
      </c>
      <c r="CB67" s="298">
        <v>16</v>
      </c>
      <c r="CC67" s="200"/>
      <c r="CD67" s="202">
        <v>16</v>
      </c>
      <c r="CE67" s="200">
        <v>30</v>
      </c>
      <c r="CF67" s="202">
        <v>16</v>
      </c>
      <c r="CG67" s="200"/>
      <c r="CH67" s="202">
        <v>16</v>
      </c>
      <c r="CI67" s="294">
        <v>27</v>
      </c>
      <c r="CJ67" s="298">
        <v>15</v>
      </c>
      <c r="CK67" s="200"/>
      <c r="CL67" s="202">
        <v>15</v>
      </c>
      <c r="CM67" s="200">
        <v>33</v>
      </c>
      <c r="CN67" s="202">
        <v>15</v>
      </c>
      <c r="CO67" s="295">
        <v>32</v>
      </c>
      <c r="CP67" s="298">
        <v>17</v>
      </c>
      <c r="CQ67" s="200">
        <v>43</v>
      </c>
      <c r="CR67" s="202">
        <v>17</v>
      </c>
      <c r="CS67" s="200">
        <v>25</v>
      </c>
      <c r="CT67" s="199" t="s">
        <v>1165</v>
      </c>
      <c r="CU67" s="200">
        <v>49</v>
      </c>
      <c r="CV67" s="202">
        <v>17</v>
      </c>
      <c r="CW67" s="293">
        <v>42</v>
      </c>
      <c r="CX67" s="298">
        <v>15</v>
      </c>
      <c r="CY67" s="200"/>
      <c r="CZ67" s="202"/>
      <c r="DA67" s="200"/>
      <c r="DB67" s="202"/>
      <c r="DC67" s="200"/>
      <c r="DD67" s="202"/>
      <c r="DE67" s="200"/>
      <c r="DF67" s="202"/>
      <c r="DG67" s="200"/>
      <c r="DH67" s="202"/>
      <c r="DI67" s="200"/>
      <c r="DJ67" s="202"/>
      <c r="DK67" s="200"/>
      <c r="DL67" s="202"/>
      <c r="DM67" s="200"/>
      <c r="DN67" s="159">
        <f>COUNTA(E67,G67,I67,K67,M67,O67,Q67,S67,U67,W67,Y67,AA67,AC67,AE67,AG67,AI67,AK67,AM67,AO67,AQ67,AS67,AU67,AW67,AY67,BA67,BC67,BE67,BG67,BI67,BK67,BM67,BO67,BQ67,BS67,BU67,BW67, BY67,CA67,CC67,CE67,CG67,CI67,CK67,CM67,CO67,CQ67,CS67,CU67,CW67,CY67,DA67,DC67,DE67,DG67,DI67,DK67,DM67, )-1</f>
        <v>18</v>
      </c>
      <c r="DO67" s="71">
        <v>4</v>
      </c>
      <c r="DP67" s="72">
        <v>3</v>
      </c>
      <c r="DQ67" s="362">
        <v>39</v>
      </c>
      <c r="DR67" s="74">
        <v>3</v>
      </c>
      <c r="DS67" s="75">
        <v>7.35</v>
      </c>
      <c r="DT67" s="182">
        <f>SUM(E67,G67,I67,M67,O67,Q67,S67,U67,W67,Y67,AA67,AC67,AE67,AG67,AI67,AK67,AM67,AO67,AQ67,AS67,AU67,AW67,AY67,BA67,BC67,BE67,BG67,BI67,BK67,BM67,BO67,BQ67,BS67,BU67,BW67,BY67,CA67,CC67,CE67,CG67,CI67,CK67,CO67,CQ67,,CS67,CU67,CW67,CY67,DA67,DC67,DE67,DI67,DK67,DM67,)/DN67</f>
        <v>31.388888888888889</v>
      </c>
      <c r="DU67" s="183">
        <f>(DQ67+DS67)/DN67</f>
        <v>2.5750000000000002</v>
      </c>
      <c r="DV67" s="210">
        <f t="shared" ref="DV67" si="29">CX67-C67</f>
        <v>-3</v>
      </c>
      <c r="DW67" s="74">
        <v>13</v>
      </c>
      <c r="DX67" s="239">
        <f>DW67*0.2</f>
        <v>2.6</v>
      </c>
      <c r="DY67" s="213">
        <f xml:space="preserve"> SUM(DX67/DN67)</f>
        <v>0.14444444444444446</v>
      </c>
      <c r="DZ67" s="113"/>
      <c r="EB67" s="77"/>
      <c r="EC67" s="77"/>
      <c r="EJ67" s="4"/>
      <c r="EK67" s="4"/>
      <c r="EL67" s="4"/>
      <c r="FN67" s="4"/>
      <c r="FO67" s="4"/>
      <c r="FP67" s="4"/>
      <c r="GZ67" s="140"/>
      <c r="HC67" s="77"/>
    </row>
    <row r="68" spans="2:211" ht="12" customHeight="1" x14ac:dyDescent="0.3">
      <c r="B68" s="226" t="s">
        <v>595</v>
      </c>
      <c r="C68" s="53"/>
      <c r="D68" s="8"/>
      <c r="E68" s="12"/>
      <c r="F68" s="8"/>
      <c r="G68" s="12"/>
      <c r="H68" s="8"/>
      <c r="I68" s="12"/>
      <c r="J68" s="82"/>
      <c r="K68" s="12"/>
      <c r="L68" s="82"/>
      <c r="M68" s="12"/>
      <c r="N68" s="32"/>
      <c r="O68" s="10"/>
      <c r="P68" s="202"/>
      <c r="Q68" s="12"/>
      <c r="R68" s="8"/>
      <c r="S68" s="12"/>
      <c r="T68" s="8"/>
      <c r="U68" s="12"/>
      <c r="V68" s="8"/>
      <c r="W68" s="12"/>
      <c r="X68" s="8"/>
      <c r="Y68" s="12"/>
      <c r="Z68" s="8"/>
      <c r="AA68" s="12"/>
      <c r="AB68" s="8"/>
      <c r="AC68" s="12"/>
      <c r="AD68" s="8"/>
      <c r="AE68" s="12"/>
      <c r="AF68" s="8"/>
      <c r="AG68" s="12"/>
      <c r="AH68" s="8"/>
      <c r="AI68" s="12"/>
      <c r="AJ68" s="8"/>
      <c r="AK68" s="12"/>
      <c r="AL68" s="8"/>
      <c r="AM68" s="12"/>
      <c r="AN68" s="202"/>
      <c r="AO68" s="200"/>
      <c r="AP68" s="202"/>
      <c r="AQ68" s="200"/>
      <c r="AR68" s="202"/>
      <c r="AS68" s="200"/>
      <c r="AT68" s="202"/>
      <c r="AU68" s="200"/>
      <c r="AV68" s="8"/>
      <c r="AW68" s="12"/>
      <c r="AX68" s="8"/>
      <c r="AY68" s="12"/>
      <c r="AZ68" s="8"/>
      <c r="BA68" s="200"/>
      <c r="BB68" s="8"/>
      <c r="BC68" s="204"/>
      <c r="BD68" s="203"/>
      <c r="BE68" s="204"/>
      <c r="BF68" s="202"/>
      <c r="BG68" s="200"/>
      <c r="BH68" s="202"/>
      <c r="BI68" s="228"/>
      <c r="BJ68" s="202"/>
      <c r="BK68" s="237"/>
      <c r="BL68" s="202"/>
      <c r="BM68" s="200"/>
      <c r="BN68" s="202"/>
      <c r="BO68" s="228"/>
      <c r="BP68" s="202"/>
      <c r="BQ68" s="200"/>
      <c r="BR68" s="202"/>
      <c r="BS68" s="200"/>
      <c r="BT68" s="202"/>
      <c r="BU68" s="200"/>
      <c r="BV68" s="202"/>
      <c r="BW68" s="200"/>
      <c r="BX68" s="202"/>
      <c r="BY68" s="200"/>
      <c r="BZ68" s="202"/>
      <c r="CA68" s="200"/>
      <c r="CB68" s="202"/>
      <c r="CC68" s="200"/>
      <c r="CD68" s="202"/>
      <c r="CE68" s="200"/>
      <c r="CF68" s="202"/>
      <c r="CG68" s="200"/>
      <c r="CH68" s="202"/>
      <c r="CI68" s="200"/>
      <c r="CJ68" s="202"/>
      <c r="CK68" s="200"/>
      <c r="CL68" s="202"/>
      <c r="CM68" s="200"/>
      <c r="CN68" s="202"/>
      <c r="CO68" s="200"/>
      <c r="CP68" s="202"/>
      <c r="CQ68" s="200"/>
      <c r="CR68" s="202"/>
      <c r="CS68" s="200"/>
      <c r="CT68" s="202"/>
      <c r="CU68" s="200"/>
      <c r="CV68" s="202"/>
      <c r="CW68" s="200"/>
      <c r="CX68" s="202"/>
      <c r="CY68" s="200"/>
      <c r="CZ68" s="202"/>
      <c r="DA68" s="200"/>
      <c r="DB68" s="202"/>
      <c r="DC68" s="200"/>
      <c r="DD68" s="202"/>
      <c r="DE68" s="200"/>
      <c r="DF68" s="202"/>
      <c r="DG68" s="200"/>
      <c r="DH68" s="202"/>
      <c r="DI68" s="200"/>
      <c r="DJ68" s="202"/>
      <c r="DK68" s="200"/>
      <c r="DL68" s="202"/>
      <c r="DM68" s="200"/>
      <c r="DN68" s="225"/>
      <c r="DO68" s="71"/>
      <c r="DP68" s="72"/>
      <c r="DQ68" s="73"/>
      <c r="DR68" s="74"/>
      <c r="DS68" s="75"/>
      <c r="DT68" s="153"/>
      <c r="DU68" s="53"/>
      <c r="DV68" s="210"/>
      <c r="DW68" s="74"/>
      <c r="DX68" s="33"/>
      <c r="DY68" s="215"/>
      <c r="DZ68" s="113"/>
      <c r="EB68" s="77"/>
      <c r="EC68" s="77"/>
      <c r="EJ68" s="4"/>
      <c r="EK68" s="4"/>
      <c r="EL68" s="4"/>
      <c r="FN68" s="4"/>
      <c r="FO68" s="4"/>
      <c r="FP68" s="4"/>
      <c r="GZ68" s="140"/>
      <c r="HC68" s="77"/>
    </row>
    <row r="69" spans="2:211" ht="12" hidden="1" customHeight="1" x14ac:dyDescent="0.3">
      <c r="B69" s="226" t="s">
        <v>603</v>
      </c>
      <c r="C69" s="53">
        <v>19</v>
      </c>
      <c r="D69" s="8"/>
      <c r="E69" s="12"/>
      <c r="F69" s="8"/>
      <c r="G69" s="12"/>
      <c r="H69" s="8"/>
      <c r="I69" s="12"/>
      <c r="J69" s="82"/>
      <c r="K69" s="12"/>
      <c r="L69" s="82"/>
      <c r="M69" s="12"/>
      <c r="N69" s="32"/>
      <c r="O69" s="10"/>
      <c r="P69" s="202"/>
      <c r="Q69" s="12"/>
      <c r="R69" s="8"/>
      <c r="S69" s="12"/>
      <c r="T69" s="8"/>
      <c r="U69" s="12"/>
      <c r="V69" s="8"/>
      <c r="W69" s="12"/>
      <c r="X69" s="8"/>
      <c r="Y69" s="12"/>
      <c r="Z69" s="8"/>
      <c r="AA69" s="12"/>
      <c r="AB69" s="8"/>
      <c r="AC69" s="12"/>
      <c r="AD69" s="8"/>
      <c r="AE69" s="12"/>
      <c r="AF69" s="8"/>
      <c r="AG69" s="12"/>
      <c r="AH69" s="8"/>
      <c r="AI69" s="12"/>
      <c r="AJ69" s="8"/>
      <c r="AK69" s="12"/>
      <c r="AL69" s="8"/>
      <c r="AM69" s="12"/>
      <c r="AN69" s="202"/>
      <c r="AO69" s="200"/>
      <c r="AP69" s="202"/>
      <c r="AQ69" s="200"/>
      <c r="AR69" s="202"/>
      <c r="AS69" s="200"/>
      <c r="AT69" s="202"/>
      <c r="AU69" s="200"/>
      <c r="AV69" s="8"/>
      <c r="AW69" s="12"/>
      <c r="AX69" s="8">
        <v>19</v>
      </c>
      <c r="AY69" s="12">
        <v>28</v>
      </c>
      <c r="AZ69" s="8">
        <v>19</v>
      </c>
      <c r="BA69" s="200"/>
      <c r="BB69" s="8">
        <v>19</v>
      </c>
      <c r="BC69" s="204">
        <v>29</v>
      </c>
      <c r="BD69" s="203">
        <v>19</v>
      </c>
      <c r="BE69" s="204"/>
      <c r="BF69" s="202">
        <v>19</v>
      </c>
      <c r="BG69" s="200"/>
      <c r="BH69" s="202">
        <v>19</v>
      </c>
      <c r="BI69" s="228"/>
      <c r="BJ69" s="202">
        <v>19</v>
      </c>
      <c r="BK69" s="237"/>
      <c r="BL69" s="202">
        <v>19</v>
      </c>
      <c r="BM69" s="200"/>
      <c r="BN69" s="202">
        <v>19</v>
      </c>
      <c r="BO69" s="228"/>
      <c r="BP69" s="202">
        <v>19</v>
      </c>
      <c r="BQ69" s="200"/>
      <c r="BR69" s="202">
        <v>19</v>
      </c>
      <c r="BS69" s="200"/>
      <c r="BT69" s="202">
        <v>19</v>
      </c>
      <c r="BU69" s="200"/>
      <c r="BV69" s="202">
        <v>19</v>
      </c>
      <c r="BW69" s="200"/>
      <c r="BX69" s="202">
        <v>19</v>
      </c>
      <c r="BY69" s="200"/>
      <c r="BZ69" s="202">
        <v>19</v>
      </c>
      <c r="CA69" s="200"/>
      <c r="CB69" s="202">
        <v>19</v>
      </c>
      <c r="CC69" s="200"/>
      <c r="CD69" s="202">
        <v>19</v>
      </c>
      <c r="CE69" s="200"/>
      <c r="CF69" s="202">
        <v>19</v>
      </c>
      <c r="CG69" s="200"/>
      <c r="CH69" s="202">
        <v>19</v>
      </c>
      <c r="CI69" s="200"/>
      <c r="CJ69" s="202">
        <v>19</v>
      </c>
      <c r="CK69" s="200"/>
      <c r="CL69" s="202">
        <v>19</v>
      </c>
      <c r="CM69" s="200"/>
      <c r="CN69" s="202">
        <v>19</v>
      </c>
      <c r="CO69" s="200"/>
      <c r="CP69" s="202">
        <v>19</v>
      </c>
      <c r="CQ69" s="200"/>
      <c r="CR69" s="202">
        <v>19</v>
      </c>
      <c r="CS69" s="200"/>
      <c r="CT69" s="202"/>
      <c r="CU69" s="200"/>
      <c r="CV69" s="202">
        <v>19</v>
      </c>
      <c r="CW69" s="200"/>
      <c r="CX69" s="202">
        <v>19</v>
      </c>
      <c r="CY69" s="200"/>
      <c r="CZ69" s="202"/>
      <c r="DA69" s="200"/>
      <c r="DB69" s="202"/>
      <c r="DC69" s="200"/>
      <c r="DD69" s="202"/>
      <c r="DE69" s="200"/>
      <c r="DF69" s="202"/>
      <c r="DG69" s="200"/>
      <c r="DH69" s="202"/>
      <c r="DI69" s="200"/>
      <c r="DJ69" s="202"/>
      <c r="DK69" s="200"/>
      <c r="DL69" s="202"/>
      <c r="DM69" s="200"/>
      <c r="DN69" s="159">
        <f>COUNTA(E69,G69,I69,K69,M69,O69,Q69,S69,U69,W69,Y69,AA69,AC69,AE69,AG69,AI69,AK69,AM69,AO69,AQ69,AS69,AU69,AW69,AY69,BA69,BC69,BE69,BG69,BI69,BK69,BM69,BO69,BQ69,BS69,BU69,BW69, BY69,CA69,CC69,CE69,CG69,CI69,CK69,CM69,CO69,CQ69,CS69,CU69,CW69,CY69,DA69,DC69,DE69,DG69,DI69,DK69,DM69, )-1</f>
        <v>2</v>
      </c>
      <c r="DO69" s="71"/>
      <c r="DP69" s="72"/>
      <c r="DQ69" s="73"/>
      <c r="DR69" s="74"/>
      <c r="DS69" s="75"/>
      <c r="DT69" s="182">
        <f>SUM(E69,G69,I69,M69,O69,Q69,S69,U69,W69,Y69,AA69,AC69,AE69,AG69,AI69,AK69,AM69,AO69,AQ69,AS69,AU69,AW69,AY69,BA69,BC69,BE69,BG69,BI69,BK69,BM69,BO69,BQ69,BS69,BU69,BW69,BY69,CA69,CC69,CE69,CG69,CI69,CK69,CO69,CQ69,,CS69,CU69,CW69,CY69,DA69,DC69,DE69,DI69,DK69,DM69,)/DN69</f>
        <v>28.5</v>
      </c>
      <c r="DU69" s="183">
        <f>(DQ69+DS69)/DN69</f>
        <v>0</v>
      </c>
      <c r="DV69" s="210">
        <f t="shared" ref="DV69" si="30">CX69-C69</f>
        <v>0</v>
      </c>
      <c r="DW69" s="74">
        <v>2</v>
      </c>
      <c r="DX69" s="239">
        <f>DW69*0.2</f>
        <v>0.4</v>
      </c>
      <c r="DY69" s="213">
        <f xml:space="preserve"> SUM(DX69/DN69)</f>
        <v>0.2</v>
      </c>
      <c r="DZ69" s="113"/>
      <c r="EB69" s="77"/>
      <c r="EC69" s="77"/>
      <c r="EJ69" s="4"/>
      <c r="EK69" s="4"/>
      <c r="EL69" s="4"/>
      <c r="FN69" s="4"/>
      <c r="FO69" s="4"/>
      <c r="FP69" s="4"/>
      <c r="GZ69" s="140"/>
      <c r="HC69" s="77"/>
    </row>
    <row r="70" spans="2:211" ht="12" hidden="1" customHeight="1" x14ac:dyDescent="0.3">
      <c r="B70" s="226" t="s">
        <v>596</v>
      </c>
      <c r="C70" s="53"/>
      <c r="D70" s="8"/>
      <c r="E70" s="12"/>
      <c r="F70" s="8"/>
      <c r="G70" s="12"/>
      <c r="H70" s="8"/>
      <c r="I70" s="12"/>
      <c r="J70" s="82"/>
      <c r="K70" s="12"/>
      <c r="L70" s="82"/>
      <c r="M70" s="12"/>
      <c r="N70" s="32"/>
      <c r="O70" s="10"/>
      <c r="P70" s="202"/>
      <c r="Q70" s="12"/>
      <c r="R70" s="8"/>
      <c r="S70" s="12"/>
      <c r="T70" s="8"/>
      <c r="U70" s="12"/>
      <c r="V70" s="8"/>
      <c r="W70" s="12"/>
      <c r="X70" s="8"/>
      <c r="Y70" s="12"/>
      <c r="Z70" s="8"/>
      <c r="AA70" s="12"/>
      <c r="AB70" s="8"/>
      <c r="AC70" s="12"/>
      <c r="AD70" s="8"/>
      <c r="AE70" s="12"/>
      <c r="AF70" s="8"/>
      <c r="AG70" s="12"/>
      <c r="AH70" s="8"/>
      <c r="AI70" s="12"/>
      <c r="AJ70" s="8"/>
      <c r="AK70" s="12"/>
      <c r="AL70" s="8"/>
      <c r="AM70" s="12"/>
      <c r="AN70" s="202"/>
      <c r="AO70" s="200"/>
      <c r="AP70" s="202"/>
      <c r="AQ70" s="200"/>
      <c r="AR70" s="202"/>
      <c r="AS70" s="200"/>
      <c r="AT70" s="202"/>
      <c r="AU70" s="200"/>
      <c r="AV70" s="8"/>
      <c r="AW70" s="12"/>
      <c r="AX70" s="8"/>
      <c r="AY70" s="12"/>
      <c r="AZ70" s="315" t="s">
        <v>151</v>
      </c>
      <c r="BA70" s="200"/>
      <c r="BB70" s="315" t="s">
        <v>151</v>
      </c>
      <c r="BC70" s="204"/>
      <c r="BD70" s="203"/>
      <c r="BE70" s="204"/>
      <c r="BF70" s="202"/>
      <c r="BG70" s="200"/>
      <c r="BH70" s="202"/>
      <c r="BI70" s="228"/>
      <c r="BJ70" s="202"/>
      <c r="BK70" s="237"/>
      <c r="BL70" s="229"/>
      <c r="BM70" s="200"/>
      <c r="BN70" s="202"/>
      <c r="BO70" s="228"/>
      <c r="BP70" s="202"/>
      <c r="BQ70" s="200"/>
      <c r="BR70" s="202"/>
      <c r="BS70" s="200"/>
      <c r="BT70" s="202"/>
      <c r="BU70" s="200"/>
      <c r="BV70" s="202"/>
      <c r="BW70" s="200"/>
      <c r="BX70" s="202"/>
      <c r="BY70" s="200"/>
      <c r="BZ70" s="202"/>
      <c r="CA70" s="200"/>
      <c r="CB70" s="202"/>
      <c r="CC70" s="200"/>
      <c r="CD70" s="202"/>
      <c r="CE70" s="200"/>
      <c r="CF70" s="202"/>
      <c r="CG70" s="200"/>
      <c r="CH70" s="202"/>
      <c r="CI70" s="200"/>
      <c r="CJ70" s="202"/>
      <c r="CK70" s="200"/>
      <c r="CL70" s="202"/>
      <c r="CM70" s="200"/>
      <c r="CN70" s="202"/>
      <c r="CO70" s="200"/>
      <c r="CP70" s="202"/>
      <c r="CQ70" s="200"/>
      <c r="CR70" s="202"/>
      <c r="CS70" s="200"/>
      <c r="CT70" s="202"/>
      <c r="CU70" s="200"/>
      <c r="CV70" s="202"/>
      <c r="CW70" s="200"/>
      <c r="CX70" s="202"/>
      <c r="CY70" s="200"/>
      <c r="CZ70" s="202"/>
      <c r="DA70" s="200"/>
      <c r="DB70" s="202"/>
      <c r="DC70" s="200"/>
      <c r="DD70" s="202"/>
      <c r="DE70" s="200"/>
      <c r="DF70" s="202"/>
      <c r="DG70" s="200"/>
      <c r="DH70" s="202"/>
      <c r="DI70" s="200"/>
      <c r="DJ70" s="202"/>
      <c r="DK70" s="200"/>
      <c r="DL70" s="202"/>
      <c r="DM70" s="200"/>
      <c r="DN70" s="225"/>
      <c r="DO70" s="71"/>
      <c r="DP70" s="72"/>
      <c r="DQ70" s="73"/>
      <c r="DR70" s="74"/>
      <c r="DS70" s="75"/>
      <c r="DT70" s="153"/>
      <c r="DU70" s="53"/>
      <c r="DV70" s="210"/>
      <c r="DW70" s="74"/>
      <c r="DX70" s="33"/>
      <c r="DY70" s="215"/>
      <c r="DZ70" s="113"/>
      <c r="EB70" s="77"/>
      <c r="EC70" s="77"/>
      <c r="EJ70" s="4"/>
      <c r="EK70" s="4"/>
      <c r="EL70" s="4"/>
      <c r="FN70" s="4"/>
      <c r="FO70" s="4"/>
      <c r="FP70" s="4"/>
      <c r="GZ70" s="140"/>
      <c r="HC70" s="77"/>
    </row>
    <row r="71" spans="2:211" ht="12" hidden="1" customHeight="1" x14ac:dyDescent="0.3">
      <c r="B71" s="226" t="s">
        <v>758</v>
      </c>
      <c r="C71" s="53">
        <v>20</v>
      </c>
      <c r="D71" s="8"/>
      <c r="E71" s="12"/>
      <c r="F71" s="8"/>
      <c r="G71" s="12"/>
      <c r="H71" s="8"/>
      <c r="I71" s="12"/>
      <c r="J71" s="82"/>
      <c r="K71" s="12"/>
      <c r="L71" s="82"/>
      <c r="M71" s="12"/>
      <c r="N71" s="32"/>
      <c r="O71" s="10"/>
      <c r="P71" s="202"/>
      <c r="Q71" s="12"/>
      <c r="R71" s="8"/>
      <c r="S71" s="12"/>
      <c r="T71" s="8"/>
      <c r="U71" s="12"/>
      <c r="V71" s="8"/>
      <c r="W71" s="12"/>
      <c r="X71" s="8"/>
      <c r="Y71" s="12"/>
      <c r="Z71" s="8"/>
      <c r="AA71" s="12"/>
      <c r="AB71" s="8"/>
      <c r="AC71" s="12"/>
      <c r="AD71" s="8"/>
      <c r="AE71" s="12"/>
      <c r="AF71" s="8"/>
      <c r="AG71" s="12"/>
      <c r="AH71" s="8"/>
      <c r="AI71" s="12"/>
      <c r="AJ71" s="8"/>
      <c r="AK71" s="12"/>
      <c r="AL71" s="8"/>
      <c r="AM71" s="12"/>
      <c r="AN71" s="202"/>
      <c r="AO71" s="200"/>
      <c r="AP71" s="202"/>
      <c r="AQ71" s="200"/>
      <c r="AR71" s="202"/>
      <c r="AS71" s="200"/>
      <c r="AT71" s="202"/>
      <c r="AU71" s="200"/>
      <c r="AV71" s="202"/>
      <c r="AW71" s="200"/>
      <c r="AX71" s="202"/>
      <c r="AY71" s="200"/>
      <c r="AZ71" s="202"/>
      <c r="BA71" s="200"/>
      <c r="BB71" s="203"/>
      <c r="BC71" s="204"/>
      <c r="BD71" s="203"/>
      <c r="BE71" s="204"/>
      <c r="BF71" s="202"/>
      <c r="BG71" s="200"/>
      <c r="BH71" s="202"/>
      <c r="BI71" s="228"/>
      <c r="BJ71" s="202"/>
      <c r="BK71" s="237"/>
      <c r="BL71" s="229"/>
      <c r="BM71" s="200"/>
      <c r="BN71" s="202"/>
      <c r="BO71" s="228"/>
      <c r="BP71" s="202">
        <v>20</v>
      </c>
      <c r="BQ71" s="200">
        <v>29</v>
      </c>
      <c r="BR71" s="202">
        <v>20</v>
      </c>
      <c r="BS71" s="200"/>
      <c r="BT71" s="202">
        <v>20</v>
      </c>
      <c r="BU71" s="200"/>
      <c r="BV71" s="202">
        <v>20</v>
      </c>
      <c r="BW71" s="200"/>
      <c r="BX71" s="202">
        <v>20</v>
      </c>
      <c r="BY71" s="200"/>
      <c r="BZ71" s="202">
        <v>20</v>
      </c>
      <c r="CA71" s="200"/>
      <c r="CB71" s="202">
        <v>20</v>
      </c>
      <c r="CC71" s="200"/>
      <c r="CD71" s="202">
        <v>20</v>
      </c>
      <c r="CE71" s="200"/>
      <c r="CF71" s="202">
        <v>20</v>
      </c>
      <c r="CG71" s="200"/>
      <c r="CH71" s="202">
        <v>20</v>
      </c>
      <c r="CI71" s="200"/>
      <c r="CJ71" s="202">
        <v>20</v>
      </c>
      <c r="CK71" s="200"/>
      <c r="CL71" s="202">
        <v>20</v>
      </c>
      <c r="CM71" s="200"/>
      <c r="CN71" s="202">
        <v>20</v>
      </c>
      <c r="CO71" s="200"/>
      <c r="CP71" s="202">
        <v>20</v>
      </c>
      <c r="CQ71" s="200"/>
      <c r="CR71" s="202">
        <v>20</v>
      </c>
      <c r="CS71" s="200"/>
      <c r="CT71" s="202"/>
      <c r="CU71" s="200"/>
      <c r="CV71" s="202">
        <v>20</v>
      </c>
      <c r="CW71" s="200"/>
      <c r="CX71" s="202">
        <v>20</v>
      </c>
      <c r="CY71" s="200"/>
      <c r="CZ71" s="202"/>
      <c r="DA71" s="200"/>
      <c r="DB71" s="202"/>
      <c r="DC71" s="200"/>
      <c r="DD71" s="202"/>
      <c r="DE71" s="200"/>
      <c r="DF71" s="202"/>
      <c r="DG71" s="200"/>
      <c r="DH71" s="202"/>
      <c r="DI71" s="200"/>
      <c r="DJ71" s="202"/>
      <c r="DK71" s="200"/>
      <c r="DL71" s="202"/>
      <c r="DM71" s="200"/>
      <c r="DN71" s="159">
        <f>COUNTA(E71,G71,I71,K71,M71,O71,Q71,S71,U71,W71,Y71,AA71,AC71,AE71,AG71,AI71,AK71,AM71,AO71,AQ71,AS71,AU71,AW71,AY71,BA71,BC71,BE71,BG71,BI71,BK71,BM71,BO71,BQ71,BS71,BU71,BW71, BY71,CA71,CC71,CE71,CG71,CI71,CK71,CM71,CO71,CQ71,CS71,CU71,CW71,CY71,DA71,DC71,DE71,DG71,DI71,DK71,DM71, )-1</f>
        <v>1</v>
      </c>
      <c r="DO71" s="71"/>
      <c r="DP71" s="72"/>
      <c r="DQ71" s="73"/>
      <c r="DR71" s="74"/>
      <c r="DS71" s="75"/>
      <c r="DT71" s="182">
        <f>SUM(E71,G71,I71,M71,O71,Q71,S71,U71,W71,Y71,AA71,AC71,AE71,AG71,AI71,AK71,AM71,AO71,AQ71,AS71,AU71,AW71,AY71,BA71,BC71,BE71,BG71,BI71,BK71,BM71,BO71,BQ71,BS71,BU71,BW71,BY71,CA71,CC71,CE71,CG71,CI71,CK71,CO71,CQ71,,CS71,CU71,CW71,CY71,DA71,DC71,DE71,DI71,DK71,DM71,)/DN71</f>
        <v>29</v>
      </c>
      <c r="DU71" s="173">
        <f>DQ71/DN71</f>
        <v>0</v>
      </c>
      <c r="DV71" s="210">
        <f t="shared" ref="DV71" si="31">CX71-C71</f>
        <v>0</v>
      </c>
      <c r="DW71" s="74">
        <v>2</v>
      </c>
      <c r="DX71" s="239">
        <f>DW71*0.2</f>
        <v>0.4</v>
      </c>
      <c r="DY71" s="213">
        <f xml:space="preserve"> SUM(DX71/DN71)</f>
        <v>0.4</v>
      </c>
      <c r="DZ71" s="113"/>
      <c r="EB71" s="77"/>
      <c r="EC71" s="77"/>
      <c r="EJ71" s="4"/>
      <c r="EK71" s="4"/>
      <c r="EL71" s="4"/>
      <c r="FN71" s="4"/>
      <c r="FO71" s="4"/>
      <c r="FP71" s="4"/>
      <c r="GZ71" s="140"/>
      <c r="HC71" s="77"/>
    </row>
    <row r="72" spans="2:211" ht="12" hidden="1" customHeight="1" x14ac:dyDescent="0.3">
      <c r="B72" s="226" t="s">
        <v>759</v>
      </c>
      <c r="C72" s="53"/>
      <c r="D72" s="8"/>
      <c r="E72" s="12"/>
      <c r="F72" s="8"/>
      <c r="G72" s="12"/>
      <c r="H72" s="8"/>
      <c r="I72" s="12"/>
      <c r="J72" s="82"/>
      <c r="K72" s="12"/>
      <c r="L72" s="82"/>
      <c r="M72" s="12"/>
      <c r="N72" s="32"/>
      <c r="O72" s="10"/>
      <c r="P72" s="202"/>
      <c r="Q72" s="12"/>
      <c r="R72" s="8"/>
      <c r="S72" s="12"/>
      <c r="T72" s="8"/>
      <c r="U72" s="12"/>
      <c r="V72" s="8"/>
      <c r="W72" s="12"/>
      <c r="X72" s="8"/>
      <c r="Y72" s="12"/>
      <c r="Z72" s="8"/>
      <c r="AA72" s="12"/>
      <c r="AB72" s="8"/>
      <c r="AC72" s="12"/>
      <c r="AD72" s="8"/>
      <c r="AE72" s="12"/>
      <c r="AF72" s="8"/>
      <c r="AG72" s="12"/>
      <c r="AH72" s="8"/>
      <c r="AI72" s="12"/>
      <c r="AJ72" s="8"/>
      <c r="AK72" s="12"/>
      <c r="AL72" s="8"/>
      <c r="AM72" s="12"/>
      <c r="AN72" s="202"/>
      <c r="AO72" s="200"/>
      <c r="AP72" s="202"/>
      <c r="AQ72" s="200"/>
      <c r="AR72" s="202"/>
      <c r="AS72" s="200"/>
      <c r="AT72" s="202"/>
      <c r="AU72" s="200"/>
      <c r="AV72" s="202"/>
      <c r="AW72" s="200"/>
      <c r="AX72" s="202"/>
      <c r="AY72" s="200"/>
      <c r="AZ72" s="202"/>
      <c r="BA72" s="200"/>
      <c r="BB72" s="203"/>
      <c r="BC72" s="204"/>
      <c r="BD72" s="203"/>
      <c r="BE72" s="204"/>
      <c r="BF72" s="202"/>
      <c r="BG72" s="200"/>
      <c r="BH72" s="202"/>
      <c r="BI72" s="228"/>
      <c r="BJ72" s="202"/>
      <c r="BK72" s="237"/>
      <c r="BL72" s="229"/>
      <c r="BM72" s="200"/>
      <c r="BN72" s="202"/>
      <c r="BO72" s="228"/>
      <c r="BP72" s="202"/>
      <c r="BQ72" s="200"/>
      <c r="BR72" s="202"/>
      <c r="BS72" s="200"/>
      <c r="BT72" s="229"/>
      <c r="BU72" s="200"/>
      <c r="BV72" s="202"/>
      <c r="BW72" s="200"/>
      <c r="BX72" s="202"/>
      <c r="BY72" s="200"/>
      <c r="BZ72" s="202"/>
      <c r="CA72" s="200"/>
      <c r="CB72" s="202"/>
      <c r="CC72" s="200"/>
      <c r="CD72" s="202"/>
      <c r="CE72" s="200"/>
      <c r="CF72" s="202"/>
      <c r="CG72" s="200"/>
      <c r="CH72" s="202"/>
      <c r="CI72" s="200"/>
      <c r="CJ72" s="202"/>
      <c r="CK72" s="200"/>
      <c r="CL72" s="202"/>
      <c r="CM72" s="200"/>
      <c r="CN72" s="202"/>
      <c r="CO72" s="200"/>
      <c r="CP72" s="202"/>
      <c r="CQ72" s="200"/>
      <c r="CR72" s="202"/>
      <c r="CS72" s="200"/>
      <c r="CT72" s="202"/>
      <c r="CU72" s="200"/>
      <c r="CV72" s="202"/>
      <c r="CW72" s="200"/>
      <c r="CX72" s="202"/>
      <c r="CY72" s="200"/>
      <c r="CZ72" s="202"/>
      <c r="DA72" s="200"/>
      <c r="DB72" s="202"/>
      <c r="DC72" s="200"/>
      <c r="DD72" s="202"/>
      <c r="DE72" s="200"/>
      <c r="DF72" s="202"/>
      <c r="DG72" s="200"/>
      <c r="DH72" s="202"/>
      <c r="DI72" s="200"/>
      <c r="DJ72" s="202"/>
      <c r="DK72" s="200"/>
      <c r="DL72" s="202"/>
      <c r="DM72" s="200"/>
      <c r="DN72" s="225"/>
      <c r="DO72" s="71"/>
      <c r="DP72" s="72"/>
      <c r="DQ72" s="73"/>
      <c r="DR72" s="74"/>
      <c r="DS72" s="75"/>
      <c r="DT72" s="153"/>
      <c r="DU72" s="53"/>
      <c r="DV72" s="210"/>
      <c r="DW72" s="74"/>
      <c r="DX72" s="33"/>
      <c r="DY72" s="215"/>
      <c r="DZ72" s="113"/>
      <c r="EB72" s="77"/>
      <c r="EC72" s="77"/>
      <c r="EJ72" s="4"/>
      <c r="EK72" s="4"/>
      <c r="EL72" s="4"/>
      <c r="FN72" s="4"/>
      <c r="FO72" s="4"/>
      <c r="FP72" s="4"/>
      <c r="GZ72" s="140"/>
      <c r="HC72" s="77"/>
    </row>
    <row r="73" spans="2:211" ht="12" customHeight="1" x14ac:dyDescent="0.3">
      <c r="B73" s="226" t="s">
        <v>625</v>
      </c>
      <c r="C73" s="318"/>
      <c r="D73" s="8"/>
      <c r="E73" s="12"/>
      <c r="F73" s="8"/>
      <c r="G73" s="12"/>
      <c r="H73" s="8"/>
      <c r="I73" s="12"/>
      <c r="J73" s="82"/>
      <c r="K73" s="12"/>
      <c r="L73" s="82"/>
      <c r="M73" s="12"/>
      <c r="N73" s="32"/>
      <c r="O73" s="10"/>
      <c r="P73" s="202"/>
      <c r="Q73" s="12"/>
      <c r="R73" s="8"/>
      <c r="S73" s="12"/>
      <c r="T73" s="8"/>
      <c r="U73" s="12"/>
      <c r="V73" s="8"/>
      <c r="W73" s="12"/>
      <c r="X73" s="8"/>
      <c r="Y73" s="12"/>
      <c r="Z73" s="8"/>
      <c r="AA73" s="12"/>
      <c r="AB73" s="8"/>
      <c r="AC73" s="12"/>
      <c r="AD73" s="8"/>
      <c r="AE73" s="12"/>
      <c r="AF73" s="8"/>
      <c r="AG73" s="12"/>
      <c r="AH73" s="8"/>
      <c r="AI73" s="12"/>
      <c r="AJ73" s="8"/>
      <c r="AK73" s="12"/>
      <c r="AL73" s="8"/>
      <c r="AM73" s="12"/>
      <c r="AN73" s="202"/>
      <c r="AO73" s="200"/>
      <c r="AP73" s="202"/>
      <c r="AQ73" s="200"/>
      <c r="AR73" s="202"/>
      <c r="AS73" s="200"/>
      <c r="AT73" s="202"/>
      <c r="AU73" s="200"/>
      <c r="AV73" s="202"/>
      <c r="AW73" s="200"/>
      <c r="AX73" s="202"/>
      <c r="AY73" s="200"/>
      <c r="AZ73" s="202"/>
      <c r="BA73" s="200"/>
      <c r="BB73" s="203"/>
      <c r="BC73" s="204"/>
      <c r="BD73" s="203"/>
      <c r="BE73" s="204"/>
      <c r="BF73" s="202"/>
      <c r="BG73" s="200"/>
      <c r="BH73" s="202"/>
      <c r="BI73" s="228"/>
      <c r="BJ73" s="202"/>
      <c r="BK73" s="237"/>
      <c r="BL73" s="229"/>
      <c r="BM73" s="200"/>
      <c r="BN73" s="202"/>
      <c r="BO73" s="228"/>
      <c r="BP73" s="202"/>
      <c r="BQ73" s="200"/>
      <c r="BR73" s="202"/>
      <c r="BS73" s="200"/>
      <c r="BT73" s="229"/>
      <c r="BU73" s="200"/>
      <c r="BV73" s="202"/>
      <c r="BW73" s="200"/>
      <c r="BX73" s="202"/>
      <c r="BY73" s="200"/>
      <c r="BZ73" s="202"/>
      <c r="CA73" s="200"/>
      <c r="CB73" s="202"/>
      <c r="CC73" s="200"/>
      <c r="CD73" s="202"/>
      <c r="CE73" s="200"/>
      <c r="CF73" s="202"/>
      <c r="CG73" s="200"/>
      <c r="CH73" s="202"/>
      <c r="CI73" s="200"/>
      <c r="CJ73" s="202"/>
      <c r="CK73" s="200"/>
      <c r="CL73" s="202"/>
      <c r="CM73" s="200"/>
      <c r="CN73" s="202"/>
      <c r="CO73" s="200"/>
      <c r="CP73" s="202"/>
      <c r="CQ73" s="200"/>
      <c r="CR73" s="202"/>
      <c r="CS73" s="200"/>
      <c r="CT73" s="202"/>
      <c r="CU73" s="200"/>
      <c r="CV73" s="202"/>
      <c r="CW73" s="200"/>
      <c r="CX73" s="202"/>
      <c r="CY73" s="200"/>
      <c r="CZ73" s="202"/>
      <c r="DA73" s="200"/>
      <c r="DB73" s="202"/>
      <c r="DC73" s="200"/>
      <c r="DD73" s="202"/>
      <c r="DE73" s="200"/>
      <c r="DF73" s="202"/>
      <c r="DG73" s="200"/>
      <c r="DH73" s="202"/>
      <c r="DI73" s="200"/>
      <c r="DJ73" s="202"/>
      <c r="DK73" s="200"/>
      <c r="DL73" s="202"/>
      <c r="DM73" s="200"/>
      <c r="DN73" s="225"/>
      <c r="DO73" s="71"/>
      <c r="DP73" s="72"/>
      <c r="DQ73" s="73"/>
      <c r="DR73" s="74"/>
      <c r="DS73" s="75"/>
      <c r="DT73" s="153"/>
      <c r="DU73" s="53"/>
      <c r="DV73" s="210"/>
      <c r="DW73" s="74">
        <v>45</v>
      </c>
      <c r="DX73" s="239">
        <f>DW73*0.2</f>
        <v>9</v>
      </c>
      <c r="DY73" s="215"/>
      <c r="DZ73" s="113"/>
      <c r="EB73" s="77"/>
      <c r="EC73" s="77"/>
      <c r="EJ73" s="4"/>
      <c r="EK73" s="4"/>
      <c r="EL73" s="4"/>
      <c r="FN73" s="4"/>
      <c r="FO73" s="4"/>
      <c r="FP73" s="4"/>
      <c r="GZ73" s="140"/>
      <c r="HC73" s="77"/>
    </row>
    <row r="74" spans="2:211" ht="12" customHeight="1" x14ac:dyDescent="0.3">
      <c r="B74" s="226" t="s">
        <v>276</v>
      </c>
      <c r="C74" s="53"/>
      <c r="D74" s="8"/>
      <c r="E74" s="12"/>
      <c r="F74" s="8"/>
      <c r="G74" s="12"/>
      <c r="H74" s="8"/>
      <c r="I74" s="12"/>
      <c r="J74" s="8"/>
      <c r="K74" s="12"/>
      <c r="L74" s="8"/>
      <c r="M74" s="12"/>
      <c r="N74" s="32"/>
      <c r="O74" s="10"/>
      <c r="P74" s="8"/>
      <c r="Q74" s="12"/>
      <c r="R74" s="8"/>
      <c r="S74" s="12"/>
      <c r="T74" s="8"/>
      <c r="U74" s="12"/>
      <c r="V74" s="8"/>
      <c r="W74" s="12"/>
      <c r="X74" s="8"/>
      <c r="Y74" s="12"/>
      <c r="Z74" s="8"/>
      <c r="AA74" s="12"/>
      <c r="AB74" s="8"/>
      <c r="AC74" s="12"/>
      <c r="AD74" s="8"/>
      <c r="AE74" s="12"/>
      <c r="AF74" s="8"/>
      <c r="AG74" s="12"/>
      <c r="AH74" s="8"/>
      <c r="AI74" s="12"/>
      <c r="AJ74" s="8"/>
      <c r="AK74" s="12"/>
      <c r="AL74" s="8"/>
      <c r="AM74" s="12"/>
      <c r="AN74" s="202"/>
      <c r="AO74" s="200"/>
      <c r="AP74" s="202"/>
      <c r="AQ74" s="200"/>
      <c r="AR74" s="202"/>
      <c r="AS74" s="200"/>
      <c r="AT74" s="202"/>
      <c r="AU74" s="200"/>
      <c r="AV74" s="202"/>
      <c r="AW74" s="200"/>
      <c r="AX74" s="202"/>
      <c r="AY74" s="200"/>
      <c r="AZ74" s="202"/>
      <c r="BA74" s="200"/>
      <c r="BB74" s="203"/>
      <c r="BC74" s="204"/>
      <c r="BD74" s="203"/>
      <c r="BE74" s="204"/>
      <c r="BF74" s="202"/>
      <c r="BG74" s="200"/>
      <c r="BH74" s="202"/>
      <c r="BI74" s="228"/>
      <c r="BJ74" s="202"/>
      <c r="BK74" s="237"/>
      <c r="BL74" s="229"/>
      <c r="BM74" s="200"/>
      <c r="BN74" s="202"/>
      <c r="BO74" s="228"/>
      <c r="BP74" s="202"/>
      <c r="BQ74" s="200"/>
      <c r="BR74" s="202"/>
      <c r="BS74" s="200"/>
      <c r="BT74" s="229"/>
      <c r="BU74" s="200"/>
      <c r="BV74" s="202"/>
      <c r="BW74" s="200"/>
      <c r="BX74" s="202"/>
      <c r="BY74" s="200"/>
      <c r="BZ74" s="202"/>
      <c r="CA74" s="200"/>
      <c r="CB74" s="202"/>
      <c r="CC74" s="200"/>
      <c r="CD74" s="202"/>
      <c r="CE74" s="200"/>
      <c r="CF74" s="202"/>
      <c r="CG74" s="200"/>
      <c r="CH74" s="202"/>
      <c r="CI74" s="200"/>
      <c r="CJ74" s="202"/>
      <c r="CK74" s="200"/>
      <c r="CL74" s="202"/>
      <c r="CM74" s="200"/>
      <c r="CN74" s="202"/>
      <c r="CO74" s="200"/>
      <c r="CP74" s="202"/>
      <c r="CQ74" s="200"/>
      <c r="CR74" s="202"/>
      <c r="CS74" s="200"/>
      <c r="CT74" s="202"/>
      <c r="CU74" s="200"/>
      <c r="CV74" s="202"/>
      <c r="CW74" s="200"/>
      <c r="CX74" s="202"/>
      <c r="CY74" s="200"/>
      <c r="CZ74" s="202"/>
      <c r="DA74" s="200"/>
      <c r="DB74" s="202"/>
      <c r="DC74" s="200"/>
      <c r="DD74" s="202"/>
      <c r="DE74" s="200"/>
      <c r="DF74" s="202"/>
      <c r="DG74" s="200"/>
      <c r="DH74" s="202"/>
      <c r="DI74" s="200"/>
      <c r="DJ74" s="202"/>
      <c r="DK74" s="200"/>
      <c r="DL74" s="202"/>
      <c r="DM74" s="200"/>
      <c r="DN74" s="159"/>
      <c r="DO74" s="71"/>
      <c r="DP74" s="72"/>
      <c r="DQ74" s="73"/>
      <c r="DR74" s="74">
        <v>1</v>
      </c>
      <c r="DS74" s="75">
        <v>2.4</v>
      </c>
      <c r="DT74" s="182"/>
      <c r="DU74" s="183"/>
      <c r="DV74" s="210"/>
      <c r="DW74" s="74"/>
      <c r="DX74" s="239"/>
      <c r="DY74" s="213"/>
      <c r="DZ74" s="113"/>
      <c r="EB74" s="77"/>
      <c r="EC74" s="77"/>
      <c r="EJ74" s="4"/>
      <c r="EK74" s="4"/>
      <c r="EL74" s="4"/>
      <c r="FN74" s="4"/>
      <c r="FO74" s="4"/>
      <c r="FP74" s="4"/>
      <c r="GZ74" s="140"/>
      <c r="HC74" s="77"/>
    </row>
    <row r="75" spans="2:211" ht="12" customHeight="1" x14ac:dyDescent="0.3">
      <c r="B75" s="226" t="s">
        <v>275</v>
      </c>
      <c r="C75" s="262" t="s">
        <v>272</v>
      </c>
      <c r="D75" s="8"/>
      <c r="E75" s="12"/>
      <c r="F75" s="8"/>
      <c r="G75" s="12"/>
      <c r="H75" s="8"/>
      <c r="I75" s="12"/>
      <c r="J75" s="8"/>
      <c r="K75" s="12"/>
      <c r="L75" s="8"/>
      <c r="M75" s="12"/>
      <c r="N75" s="32"/>
      <c r="O75" s="10"/>
      <c r="P75" s="8"/>
      <c r="Q75" s="12"/>
      <c r="R75" s="8"/>
      <c r="S75" s="12"/>
      <c r="T75" s="8"/>
      <c r="U75" s="12"/>
      <c r="V75" s="8"/>
      <c r="W75" s="12"/>
      <c r="X75" s="8"/>
      <c r="Y75" s="12"/>
      <c r="Z75" s="8"/>
      <c r="AA75" s="12"/>
      <c r="AB75" s="8"/>
      <c r="AC75" s="12"/>
      <c r="AD75" s="8"/>
      <c r="AE75" s="12"/>
      <c r="AF75" s="8"/>
      <c r="AG75" s="12"/>
      <c r="AH75" s="8"/>
      <c r="AI75" s="12"/>
      <c r="AJ75" s="8"/>
      <c r="AK75" s="12"/>
      <c r="AL75" s="8"/>
      <c r="AM75" s="12"/>
      <c r="AN75" s="202"/>
      <c r="AO75" s="200"/>
      <c r="AP75" s="202"/>
      <c r="AQ75" s="200"/>
      <c r="AR75" s="202"/>
      <c r="AS75" s="200"/>
      <c r="AT75" s="202"/>
      <c r="AU75" s="200"/>
      <c r="AV75" s="202"/>
      <c r="AW75" s="200"/>
      <c r="AX75" s="202"/>
      <c r="AY75" s="200"/>
      <c r="AZ75" s="202"/>
      <c r="BA75" s="200"/>
      <c r="BB75" s="203"/>
      <c r="BC75" s="204"/>
      <c r="BD75" s="203"/>
      <c r="BE75" s="204"/>
      <c r="BF75" s="202"/>
      <c r="BG75" s="200"/>
      <c r="BH75" s="202"/>
      <c r="BI75" s="228"/>
      <c r="BJ75" s="202"/>
      <c r="BK75" s="237"/>
      <c r="BL75" s="229"/>
      <c r="BM75" s="200"/>
      <c r="BN75" s="202"/>
      <c r="BO75" s="228"/>
      <c r="BP75" s="202"/>
      <c r="BQ75" s="200"/>
      <c r="BR75" s="202"/>
      <c r="BS75" s="200"/>
      <c r="BT75" s="229"/>
      <c r="BU75" s="200"/>
      <c r="BV75" s="202"/>
      <c r="BW75" s="200"/>
      <c r="BX75" s="202"/>
      <c r="BY75" s="200"/>
      <c r="BZ75" s="202"/>
      <c r="CA75" s="200"/>
      <c r="CB75" s="202"/>
      <c r="CC75" s="200"/>
      <c r="CD75" s="202"/>
      <c r="CE75" s="200"/>
      <c r="CF75" s="202"/>
      <c r="CG75" s="200"/>
      <c r="CH75" s="202"/>
      <c r="CI75" s="200"/>
      <c r="CJ75" s="202"/>
      <c r="CK75" s="200"/>
      <c r="CL75" s="202"/>
      <c r="CM75" s="200"/>
      <c r="CN75" s="202"/>
      <c r="CO75" s="200"/>
      <c r="CP75" s="202"/>
      <c r="CQ75" s="200"/>
      <c r="CR75" s="202"/>
      <c r="CS75" s="200"/>
      <c r="CT75" s="202"/>
      <c r="CU75" s="200"/>
      <c r="CV75" s="202"/>
      <c r="CW75" s="200"/>
      <c r="CX75" s="202"/>
      <c r="CY75" s="200"/>
      <c r="CZ75" s="202"/>
      <c r="DA75" s="200"/>
      <c r="DB75" s="202"/>
      <c r="DC75" s="200"/>
      <c r="DD75" s="202"/>
      <c r="DE75" s="200"/>
      <c r="DF75" s="202"/>
      <c r="DG75" s="200"/>
      <c r="DH75" s="202"/>
      <c r="DI75" s="200"/>
      <c r="DJ75" s="202"/>
      <c r="DK75" s="200"/>
      <c r="DL75" s="202"/>
      <c r="DM75" s="200"/>
      <c r="DN75" s="159"/>
      <c r="DO75" s="71"/>
      <c r="DP75" s="72"/>
      <c r="DQ75" s="73"/>
      <c r="DR75" s="74">
        <v>1</v>
      </c>
      <c r="DS75" s="75">
        <v>1.2</v>
      </c>
      <c r="DT75" s="153"/>
      <c r="DU75" s="53"/>
      <c r="DV75" s="210"/>
      <c r="DW75" s="74"/>
      <c r="DX75" s="33"/>
      <c r="DY75" s="215"/>
      <c r="EH75" s="4"/>
      <c r="EI75" s="4"/>
      <c r="EJ75" s="4"/>
      <c r="EW75" s="117"/>
      <c r="FK75" s="140"/>
      <c r="FU75" s="77"/>
    </row>
    <row r="76" spans="2:211" ht="12" customHeight="1" x14ac:dyDescent="0.3">
      <c r="B76" s="319"/>
      <c r="C76" s="279"/>
      <c r="D76" s="8"/>
      <c r="E76" s="12"/>
      <c r="F76" s="8"/>
      <c r="G76" s="12"/>
      <c r="H76" s="8"/>
      <c r="I76" s="12"/>
      <c r="J76" s="8"/>
      <c r="K76" s="12"/>
      <c r="L76" s="8"/>
      <c r="M76" s="12"/>
      <c r="N76" s="32"/>
      <c r="O76" s="280"/>
      <c r="P76" s="8"/>
      <c r="Q76" s="12"/>
      <c r="R76" s="8"/>
      <c r="S76" s="12"/>
      <c r="T76" s="8"/>
      <c r="U76" s="12"/>
      <c r="V76" s="8"/>
      <c r="W76" s="12"/>
      <c r="X76" s="8"/>
      <c r="Y76" s="12"/>
      <c r="Z76" s="8"/>
      <c r="AA76" s="12"/>
      <c r="AB76" s="8"/>
      <c r="AC76" s="12"/>
      <c r="AD76" s="8"/>
      <c r="AE76" s="12"/>
      <c r="AF76" s="8"/>
      <c r="AG76" s="12"/>
      <c r="AH76" s="8"/>
      <c r="AI76" s="12"/>
      <c r="AJ76" s="8"/>
      <c r="AK76" s="12"/>
      <c r="AL76" s="8"/>
      <c r="AM76" s="12"/>
      <c r="AN76" s="202"/>
      <c r="AO76" s="200"/>
      <c r="AP76" s="202"/>
      <c r="AQ76" s="200"/>
      <c r="AR76" s="202"/>
      <c r="AS76" s="200"/>
      <c r="AT76" s="202"/>
      <c r="AU76" s="200"/>
      <c r="AV76" s="202"/>
      <c r="AW76" s="200"/>
      <c r="AX76" s="202"/>
      <c r="AY76" s="200"/>
      <c r="AZ76" s="202"/>
      <c r="BA76" s="200"/>
      <c r="BB76" s="203"/>
      <c r="BC76" s="204"/>
      <c r="BD76" s="203"/>
      <c r="BE76" s="204"/>
      <c r="BF76" s="202"/>
      <c r="BG76" s="200"/>
      <c r="BH76" s="202"/>
      <c r="BI76" s="228"/>
      <c r="BJ76" s="202"/>
      <c r="BK76" s="237"/>
      <c r="BL76" s="229"/>
      <c r="BM76" s="200"/>
      <c r="BN76" s="202"/>
      <c r="BO76" s="228"/>
      <c r="BP76" s="203"/>
      <c r="BQ76" s="204"/>
      <c r="BR76" s="203"/>
      <c r="BS76" s="204"/>
      <c r="BT76" s="229"/>
      <c r="BU76" s="200"/>
      <c r="BV76" s="202"/>
      <c r="BW76" s="200"/>
      <c r="BX76" s="202"/>
      <c r="BY76" s="200"/>
      <c r="BZ76" s="202"/>
      <c r="CA76" s="200"/>
      <c r="CB76" s="202"/>
      <c r="CC76" s="200"/>
      <c r="CD76" s="202"/>
      <c r="CE76" s="200"/>
      <c r="CF76" s="202"/>
      <c r="CG76" s="200"/>
      <c r="CH76" s="202"/>
      <c r="CI76" s="200"/>
      <c r="CJ76" s="202"/>
      <c r="CK76" s="200"/>
      <c r="CL76" s="202"/>
      <c r="CM76" s="200"/>
      <c r="CN76" s="202"/>
      <c r="CO76" s="200"/>
      <c r="CP76" s="202"/>
      <c r="CQ76" s="200"/>
      <c r="CR76" s="202"/>
      <c r="CS76" s="200"/>
      <c r="CT76" s="202"/>
      <c r="CU76" s="200"/>
      <c r="CV76" s="202"/>
      <c r="CW76" s="200"/>
      <c r="CX76" s="202"/>
      <c r="CY76" s="200"/>
      <c r="CZ76" s="202"/>
      <c r="DA76" s="200"/>
      <c r="DB76" s="202"/>
      <c r="DC76" s="200"/>
      <c r="DD76" s="202"/>
      <c r="DE76" s="200"/>
      <c r="DF76" s="202"/>
      <c r="DG76" s="200"/>
      <c r="DH76" s="202"/>
      <c r="DI76" s="200"/>
      <c r="DJ76" s="202"/>
      <c r="DK76" s="200"/>
      <c r="DL76" s="202"/>
      <c r="DM76" s="200"/>
      <c r="DN76" s="225"/>
      <c r="DO76" s="71"/>
      <c r="DP76" s="72"/>
      <c r="DQ76" s="73"/>
      <c r="DR76" s="74"/>
      <c r="DS76" s="75"/>
      <c r="DT76" s="281"/>
      <c r="DU76" s="70"/>
      <c r="DV76" s="282"/>
      <c r="DW76" s="74"/>
      <c r="DX76" s="75"/>
      <c r="DY76" s="283"/>
      <c r="EH76" s="4"/>
      <c r="EI76" s="4"/>
      <c r="EJ76" s="4"/>
      <c r="EW76" s="117"/>
      <c r="FK76" s="140"/>
      <c r="FU76" s="77"/>
    </row>
    <row r="77" spans="2:211" s="111" customFormat="1" ht="12.5" thickBot="1" x14ac:dyDescent="0.35">
      <c r="B77" s="226"/>
      <c r="C77" s="55"/>
      <c r="D77" s="8"/>
      <c r="E77" s="12"/>
      <c r="F77" s="8"/>
      <c r="G77" s="12"/>
      <c r="H77" s="8"/>
      <c r="I77" s="12"/>
      <c r="J77" s="8"/>
      <c r="K77" s="12"/>
      <c r="L77" s="8"/>
      <c r="M77" s="12"/>
      <c r="N77" s="32"/>
      <c r="O77" s="272"/>
      <c r="P77" s="8"/>
      <c r="Q77" s="12"/>
      <c r="R77" s="8"/>
      <c r="S77" s="12"/>
      <c r="T77" s="8"/>
      <c r="U77" s="12"/>
      <c r="V77" s="8"/>
      <c r="W77" s="12"/>
      <c r="X77" s="8"/>
      <c r="Y77" s="12"/>
      <c r="Z77" s="8"/>
      <c r="AA77" s="12"/>
      <c r="AB77" s="8"/>
      <c r="AC77" s="12"/>
      <c r="AD77" s="8"/>
      <c r="AE77" s="12"/>
      <c r="AF77" s="8"/>
      <c r="AG77" s="12"/>
      <c r="AH77" s="8"/>
      <c r="AI77" s="12"/>
      <c r="AJ77" s="8"/>
      <c r="AK77" s="12"/>
      <c r="AL77" s="8"/>
      <c r="AM77" s="12"/>
      <c r="AN77" s="202"/>
      <c r="AO77" s="200"/>
      <c r="AP77" s="202"/>
      <c r="AQ77" s="200"/>
      <c r="AR77" s="202"/>
      <c r="AS77" s="200"/>
      <c r="AT77" s="202"/>
      <c r="AU77" s="200"/>
      <c r="AV77" s="202"/>
      <c r="AW77" s="200"/>
      <c r="AX77" s="202"/>
      <c r="AY77" s="200"/>
      <c r="AZ77" s="202"/>
      <c r="BA77" s="200"/>
      <c r="BB77" s="203"/>
      <c r="BC77" s="204"/>
      <c r="BD77" s="203"/>
      <c r="BE77" s="204"/>
      <c r="BF77" s="202"/>
      <c r="BG77" s="200"/>
      <c r="BH77" s="202"/>
      <c r="BI77" s="228"/>
      <c r="BJ77" s="235"/>
      <c r="BK77" s="324"/>
      <c r="BL77" s="229"/>
      <c r="BM77" s="200"/>
      <c r="BN77" s="202"/>
      <c r="BO77" s="228"/>
      <c r="BP77" s="235"/>
      <c r="BQ77" s="236"/>
      <c r="BR77" s="235"/>
      <c r="BS77" s="236"/>
      <c r="BT77" s="229"/>
      <c r="BU77" s="200"/>
      <c r="BV77" s="202"/>
      <c r="BW77" s="200"/>
      <c r="BX77" s="202"/>
      <c r="BY77" s="200"/>
      <c r="BZ77" s="202"/>
      <c r="CA77" s="200"/>
      <c r="CB77" s="202"/>
      <c r="CC77" s="200"/>
      <c r="CD77" s="202"/>
      <c r="CE77" s="200"/>
      <c r="CF77" s="202"/>
      <c r="CG77" s="200"/>
      <c r="CH77" s="202"/>
      <c r="CI77" s="200"/>
      <c r="CJ77" s="202"/>
      <c r="CK77" s="200"/>
      <c r="CL77" s="202"/>
      <c r="CM77" s="200"/>
      <c r="CN77" s="202"/>
      <c r="CO77" s="200"/>
      <c r="CP77" s="202"/>
      <c r="CQ77" s="200"/>
      <c r="CR77" s="202"/>
      <c r="CS77" s="200"/>
      <c r="CT77" s="202"/>
      <c r="CU77" s="200"/>
      <c r="CV77" s="202"/>
      <c r="CW77" s="200"/>
      <c r="CX77" s="202"/>
      <c r="CY77" s="200"/>
      <c r="CZ77" s="202"/>
      <c r="DA77" s="200"/>
      <c r="DB77" s="202"/>
      <c r="DC77" s="200"/>
      <c r="DD77" s="202"/>
      <c r="DE77" s="200"/>
      <c r="DF77" s="202"/>
      <c r="DG77" s="200"/>
      <c r="DH77" s="202"/>
      <c r="DI77" s="200"/>
      <c r="DJ77" s="202"/>
      <c r="DK77" s="200"/>
      <c r="DL77" s="202"/>
      <c r="DM77" s="200"/>
      <c r="DN77" s="28"/>
      <c r="DO77" s="175"/>
      <c r="DP77" s="174"/>
      <c r="DQ77" s="168"/>
      <c r="DR77" s="169"/>
      <c r="DS77" s="170"/>
      <c r="DT77" s="176"/>
      <c r="DU77" s="55"/>
      <c r="DV77" s="222"/>
      <c r="DW77" s="169"/>
      <c r="DX77" s="170"/>
      <c r="DY77" s="176"/>
      <c r="DZ77" s="19"/>
    </row>
    <row r="78" spans="2:211" ht="60" customHeight="1" thickBot="1" x14ac:dyDescent="0.35">
      <c r="B78" s="134"/>
      <c r="C78" s="161"/>
      <c r="D78" s="377" t="s">
        <v>244</v>
      </c>
      <c r="E78" s="378"/>
      <c r="F78" s="377" t="s">
        <v>212</v>
      </c>
      <c r="G78" s="378"/>
      <c r="H78" s="377" t="s">
        <v>246</v>
      </c>
      <c r="I78" s="378"/>
      <c r="J78" s="377" t="s">
        <v>277</v>
      </c>
      <c r="K78" s="378"/>
      <c r="L78" s="377" t="s">
        <v>279</v>
      </c>
      <c r="M78" s="378"/>
      <c r="N78" s="377" t="s">
        <v>326</v>
      </c>
      <c r="O78" s="378"/>
      <c r="P78" s="377" t="s">
        <v>354</v>
      </c>
      <c r="Q78" s="378"/>
      <c r="R78" s="377" t="s">
        <v>356</v>
      </c>
      <c r="S78" s="378"/>
      <c r="T78" s="377" t="s">
        <v>374</v>
      </c>
      <c r="U78" s="378"/>
      <c r="V78" s="377" t="s">
        <v>384</v>
      </c>
      <c r="W78" s="378"/>
      <c r="X78" s="377" t="s">
        <v>408</v>
      </c>
      <c r="Y78" s="378"/>
      <c r="Z78" s="377"/>
      <c r="AA78" s="378"/>
      <c r="AB78" s="377" t="s">
        <v>456</v>
      </c>
      <c r="AC78" s="378"/>
      <c r="AD78" s="377" t="s">
        <v>457</v>
      </c>
      <c r="AE78" s="378"/>
      <c r="AF78" s="377" t="s">
        <v>478</v>
      </c>
      <c r="AG78" s="378"/>
      <c r="AH78" s="377" t="s">
        <v>487</v>
      </c>
      <c r="AI78" s="378"/>
      <c r="AJ78" s="377" t="s">
        <v>523</v>
      </c>
      <c r="AK78" s="378"/>
      <c r="AL78" s="377"/>
      <c r="AM78" s="378"/>
      <c r="AN78" s="377" t="s">
        <v>526</v>
      </c>
      <c r="AO78" s="378"/>
      <c r="AP78" s="377" t="s">
        <v>528</v>
      </c>
      <c r="AQ78" s="378"/>
      <c r="AR78" s="377" t="s">
        <v>553</v>
      </c>
      <c r="AS78" s="378"/>
      <c r="AT78" s="377"/>
      <c r="AU78" s="378"/>
      <c r="AV78" s="379" t="s">
        <v>584</v>
      </c>
      <c r="AW78" s="380"/>
      <c r="AX78" s="379" t="s">
        <v>600</v>
      </c>
      <c r="AY78" s="380"/>
      <c r="AZ78" s="379" t="s">
        <v>605</v>
      </c>
      <c r="BA78" s="380"/>
      <c r="BB78" s="377" t="s">
        <v>626</v>
      </c>
      <c r="BC78" s="378"/>
      <c r="BD78" s="379" t="s">
        <v>628</v>
      </c>
      <c r="BE78" s="380"/>
      <c r="BF78" s="379" t="s">
        <v>662</v>
      </c>
      <c r="BG78" s="380"/>
      <c r="BH78" s="377" t="s">
        <v>680</v>
      </c>
      <c r="BI78" s="378"/>
      <c r="BJ78" s="385"/>
      <c r="BK78" s="386"/>
      <c r="BL78" s="377" t="s">
        <v>736</v>
      </c>
      <c r="BM78" s="378"/>
      <c r="BN78" s="377"/>
      <c r="BO78" s="378"/>
      <c r="BP78" s="377" t="s">
        <v>783</v>
      </c>
      <c r="BQ78" s="378"/>
      <c r="BR78" s="377" t="s">
        <v>785</v>
      </c>
      <c r="BS78" s="378"/>
      <c r="BT78" s="377" t="s">
        <v>798</v>
      </c>
      <c r="BU78" s="378"/>
      <c r="BV78" s="377"/>
      <c r="BW78" s="378"/>
      <c r="BX78" s="377" t="s">
        <v>942</v>
      </c>
      <c r="BY78" s="378"/>
      <c r="BZ78" s="377" t="s">
        <v>959</v>
      </c>
      <c r="CA78" s="378"/>
      <c r="CB78" s="377"/>
      <c r="CC78" s="378"/>
      <c r="CD78" s="377"/>
      <c r="CE78" s="378"/>
      <c r="CF78" s="377" t="s">
        <v>1008</v>
      </c>
      <c r="CG78" s="378"/>
      <c r="CH78" s="377" t="s">
        <v>1029</v>
      </c>
      <c r="CI78" s="378"/>
      <c r="CJ78" s="377" t="s">
        <v>1044</v>
      </c>
      <c r="CK78" s="378"/>
      <c r="CL78" s="377" t="s">
        <v>1044</v>
      </c>
      <c r="CM78" s="378"/>
      <c r="CN78" s="377" t="s">
        <v>1075</v>
      </c>
      <c r="CO78" s="378"/>
      <c r="CP78" s="377" t="s">
        <v>1151</v>
      </c>
      <c r="CQ78" s="378"/>
      <c r="CR78" s="377" t="s">
        <v>1167</v>
      </c>
      <c r="CS78" s="378"/>
      <c r="CT78" s="377" t="s">
        <v>1168</v>
      </c>
      <c r="CU78" s="378"/>
      <c r="CV78" s="377" t="s">
        <v>1171</v>
      </c>
      <c r="CW78" s="378"/>
      <c r="CX78" s="377"/>
      <c r="CY78" s="378"/>
      <c r="CZ78" s="377"/>
      <c r="DA78" s="378"/>
      <c r="DB78" s="377"/>
      <c r="DC78" s="378"/>
      <c r="DD78" s="377"/>
      <c r="DE78" s="378"/>
      <c r="DF78" s="377"/>
      <c r="DG78" s="378"/>
      <c r="DH78" s="377"/>
      <c r="DI78" s="378"/>
      <c r="DJ78" s="377"/>
      <c r="DK78" s="378"/>
      <c r="DL78" s="377"/>
      <c r="DM78" s="378"/>
      <c r="DN78" s="162"/>
      <c r="DO78" s="163"/>
      <c r="DP78" s="164" t="s">
        <v>529</v>
      </c>
      <c r="DQ78" s="165">
        <v>4</v>
      </c>
      <c r="DR78" s="238" t="s">
        <v>355</v>
      </c>
      <c r="DS78" s="371">
        <v>2.6</v>
      </c>
      <c r="DT78" s="166"/>
      <c r="DU78" s="167"/>
      <c r="DV78" s="211"/>
      <c r="DW78" s="190"/>
      <c r="DX78" s="292"/>
      <c r="DY78" s="166"/>
    </row>
    <row r="79" spans="2:211" ht="12.5" thickBot="1" x14ac:dyDescent="0.35">
      <c r="B79" s="5" t="s">
        <v>14</v>
      </c>
      <c r="D79" s="247">
        <v>8</v>
      </c>
      <c r="E79" s="250">
        <v>4</v>
      </c>
      <c r="F79" s="122">
        <v>9</v>
      </c>
      <c r="G79" s="123">
        <v>3</v>
      </c>
      <c r="H79" s="122">
        <v>9</v>
      </c>
      <c r="I79" s="123">
        <v>4</v>
      </c>
      <c r="J79" s="122">
        <v>6</v>
      </c>
      <c r="K79" s="123">
        <v>0</v>
      </c>
      <c r="L79" s="122">
        <v>9</v>
      </c>
      <c r="M79" s="123">
        <v>4</v>
      </c>
      <c r="N79" s="122">
        <v>12</v>
      </c>
      <c r="O79" s="123">
        <v>0</v>
      </c>
      <c r="P79" s="122">
        <v>6</v>
      </c>
      <c r="Q79" s="123">
        <v>2</v>
      </c>
      <c r="R79" s="122">
        <v>12</v>
      </c>
      <c r="S79" s="123">
        <v>0</v>
      </c>
      <c r="T79" s="122">
        <v>6</v>
      </c>
      <c r="U79" s="123">
        <v>4</v>
      </c>
      <c r="V79" s="122">
        <v>8</v>
      </c>
      <c r="W79" s="123">
        <v>3</v>
      </c>
      <c r="X79" s="122">
        <v>7</v>
      </c>
      <c r="Y79" s="123">
        <v>3</v>
      </c>
      <c r="Z79" s="122">
        <v>5</v>
      </c>
      <c r="AA79" s="123">
        <v>2</v>
      </c>
      <c r="AB79" s="122">
        <v>10</v>
      </c>
      <c r="AC79" s="123">
        <v>4</v>
      </c>
      <c r="AD79" s="122">
        <v>10</v>
      </c>
      <c r="AE79" s="123">
        <v>4</v>
      </c>
      <c r="AF79" s="122">
        <v>10</v>
      </c>
      <c r="AG79" s="123">
        <v>4</v>
      </c>
      <c r="AH79" s="122">
        <v>8</v>
      </c>
      <c r="AI79" s="123">
        <v>3</v>
      </c>
      <c r="AJ79" s="122">
        <v>6</v>
      </c>
      <c r="AK79" s="123">
        <v>2</v>
      </c>
      <c r="AL79" s="122"/>
      <c r="AM79" s="123"/>
      <c r="AN79" s="122">
        <v>10</v>
      </c>
      <c r="AO79" s="123">
        <v>4</v>
      </c>
      <c r="AP79" s="122">
        <v>10</v>
      </c>
      <c r="AQ79" s="123">
        <v>4</v>
      </c>
      <c r="AR79" s="122">
        <v>7</v>
      </c>
      <c r="AS79" s="123">
        <v>3</v>
      </c>
      <c r="AT79" s="122">
        <v>7</v>
      </c>
      <c r="AU79" s="123">
        <v>3</v>
      </c>
      <c r="AV79" s="122">
        <v>7</v>
      </c>
      <c r="AW79" s="123">
        <v>3</v>
      </c>
      <c r="AX79" s="122">
        <v>7.5</v>
      </c>
      <c r="AY79" s="123">
        <v>3.5</v>
      </c>
      <c r="AZ79" s="122">
        <v>7</v>
      </c>
      <c r="BA79" s="123">
        <v>3</v>
      </c>
      <c r="BB79" s="122">
        <v>11</v>
      </c>
      <c r="BC79" s="123">
        <v>5</v>
      </c>
      <c r="BD79" s="122">
        <v>8</v>
      </c>
      <c r="BE79" s="123">
        <v>3</v>
      </c>
      <c r="BF79" s="122">
        <v>10</v>
      </c>
      <c r="BG79" s="123">
        <v>4</v>
      </c>
      <c r="BH79" s="122">
        <v>7</v>
      </c>
      <c r="BI79" s="123">
        <v>3</v>
      </c>
      <c r="BJ79" s="122">
        <v>7.5</v>
      </c>
      <c r="BK79" s="123">
        <v>3.5</v>
      </c>
      <c r="BL79" s="122">
        <v>7.5</v>
      </c>
      <c r="BM79" s="123">
        <v>3.5</v>
      </c>
      <c r="BN79" s="122">
        <v>7</v>
      </c>
      <c r="BO79" s="123">
        <v>4</v>
      </c>
      <c r="BP79" s="122">
        <v>7</v>
      </c>
      <c r="BQ79" s="123">
        <v>4</v>
      </c>
      <c r="BR79" s="122">
        <v>6</v>
      </c>
      <c r="BS79" s="123">
        <v>2</v>
      </c>
      <c r="BT79" s="122">
        <v>7</v>
      </c>
      <c r="BU79" s="123">
        <v>4</v>
      </c>
      <c r="BV79" s="122">
        <v>6</v>
      </c>
      <c r="BW79" s="123">
        <v>3</v>
      </c>
      <c r="BX79" s="194">
        <v>6</v>
      </c>
      <c r="BY79" s="193">
        <v>3</v>
      </c>
      <c r="BZ79" s="194">
        <v>6</v>
      </c>
      <c r="CA79" s="193">
        <v>3</v>
      </c>
      <c r="CB79" s="122">
        <v>5</v>
      </c>
      <c r="CC79" s="123">
        <v>2</v>
      </c>
      <c r="CD79" s="122">
        <v>8</v>
      </c>
      <c r="CE79" s="123">
        <v>3</v>
      </c>
      <c r="CF79" s="122">
        <v>11</v>
      </c>
      <c r="CG79" s="123">
        <v>4</v>
      </c>
      <c r="CH79" s="122">
        <v>7</v>
      </c>
      <c r="CI79" s="123">
        <v>4</v>
      </c>
      <c r="CJ79" s="122">
        <v>7</v>
      </c>
      <c r="CK79" s="123">
        <v>4</v>
      </c>
      <c r="CL79" s="122">
        <v>7</v>
      </c>
      <c r="CM79" s="123">
        <v>4</v>
      </c>
      <c r="CN79" s="122">
        <v>10.5</v>
      </c>
      <c r="CO79" s="123">
        <v>4.5</v>
      </c>
      <c r="CP79" s="122">
        <v>7</v>
      </c>
      <c r="CQ79" s="123">
        <v>4</v>
      </c>
      <c r="CR79" s="122">
        <v>12</v>
      </c>
      <c r="CS79" s="123">
        <v>6</v>
      </c>
      <c r="CT79" s="247">
        <v>9</v>
      </c>
      <c r="CU79" s="250">
        <v>9</v>
      </c>
      <c r="CV79" s="122">
        <v>9</v>
      </c>
      <c r="CW79" s="123">
        <v>4</v>
      </c>
      <c r="CX79" s="191"/>
      <c r="CY79" s="123"/>
      <c r="CZ79" s="191"/>
      <c r="DA79" s="123"/>
      <c r="DB79" s="193"/>
      <c r="DC79" s="194"/>
      <c r="DD79" s="193"/>
      <c r="DE79" s="194"/>
      <c r="DF79" s="123"/>
      <c r="DG79" s="194"/>
      <c r="DH79" s="123"/>
      <c r="DI79" s="191"/>
      <c r="DJ79" s="193"/>
      <c r="DK79" s="191"/>
      <c r="DL79" s="193"/>
      <c r="DM79" s="194"/>
      <c r="DN79" s="192">
        <f>SUM(DN7:DN77)</f>
        <v>541</v>
      </c>
      <c r="DO79" s="20"/>
      <c r="DP79" s="20"/>
      <c r="DQ79" s="312">
        <f>SUM(DQ7:DQ78)+6</f>
        <v>548</v>
      </c>
      <c r="DR79" s="15"/>
      <c r="DS79" s="312">
        <f>SUM(DS7:DS78)</f>
        <v>118.99999999999999</v>
      </c>
      <c r="DT79" s="154"/>
      <c r="DU79" s="105"/>
      <c r="DV79" s="219">
        <f>SUM(DV7:DV77)</f>
        <v>-6</v>
      </c>
      <c r="DW79" s="220" t="s">
        <v>149</v>
      </c>
      <c r="DX79" s="363">
        <f>SUM(DX7:DX78)</f>
        <v>66</v>
      </c>
      <c r="DY79" s="218"/>
    </row>
    <row r="80" spans="2:211" x14ac:dyDescent="0.3">
      <c r="B80" s="5"/>
      <c r="K80" s="1"/>
      <c r="U80" s="1"/>
      <c r="AG80" s="140"/>
      <c r="AH80" s="140"/>
      <c r="AI80" s="140"/>
      <c r="AJ80" s="140"/>
      <c r="AK80" s="140"/>
      <c r="AL80" s="140"/>
      <c r="AM80" s="140"/>
      <c r="AN80" s="140"/>
      <c r="AO80" s="140"/>
      <c r="AP80" s="140"/>
      <c r="AQ80" s="140"/>
      <c r="AR80" s="140"/>
      <c r="AS80" s="140"/>
      <c r="AT80" s="140"/>
      <c r="AU80" s="140"/>
      <c r="AV80" s="140"/>
      <c r="AW80" s="140"/>
      <c r="AX80" s="140"/>
      <c r="AY80" s="140"/>
      <c r="AZ80" s="140"/>
      <c r="BA80" s="140"/>
      <c r="BB80" s="140"/>
      <c r="BC80" s="140"/>
      <c r="BD80" s="140"/>
      <c r="BE80" s="140"/>
      <c r="BF80" s="140"/>
      <c r="BG80" s="140"/>
      <c r="BH80" s="140"/>
      <c r="BI80" s="140"/>
      <c r="BJ80" s="140"/>
      <c r="BK80" s="140"/>
      <c r="BL80" s="140"/>
      <c r="BM80" s="140"/>
      <c r="BN80" s="140"/>
      <c r="BO80" s="140"/>
      <c r="BP80" s="140"/>
      <c r="BQ80" s="140"/>
      <c r="BR80" s="140"/>
      <c r="BS80" s="140"/>
      <c r="BT80" s="140"/>
      <c r="BU80" s="140"/>
      <c r="BV80" s="140"/>
      <c r="BW80" s="140"/>
      <c r="BX80" s="140"/>
      <c r="BY80" s="140"/>
      <c r="BZ80" s="140"/>
      <c r="CA80" s="140"/>
      <c r="CB80" s="140"/>
      <c r="CC80" s="140"/>
      <c r="CD80" s="140"/>
      <c r="CE80" s="140"/>
      <c r="CF80" s="140"/>
      <c r="CG80" s="140"/>
      <c r="CH80" s="140"/>
      <c r="CI80" s="140"/>
      <c r="CJ80" s="140"/>
      <c r="CK80" s="140"/>
      <c r="CL80" s="356"/>
      <c r="CM80" s="140"/>
      <c r="CN80" s="140"/>
      <c r="CO80" s="140"/>
      <c r="CP80" s="140"/>
      <c r="CQ80" s="140"/>
      <c r="CR80" s="140"/>
      <c r="CS80" s="140"/>
      <c r="CT80" s="140"/>
      <c r="CU80" s="140"/>
      <c r="CV80" s="140"/>
      <c r="CW80" s="140"/>
      <c r="CX80" s="140"/>
      <c r="CY80" s="140"/>
      <c r="CZ80" s="140"/>
      <c r="DA80" s="140"/>
      <c r="DB80" s="140"/>
      <c r="DC80" s="140"/>
      <c r="DD80" s="140"/>
      <c r="DE80" s="140"/>
      <c r="DF80" s="140"/>
      <c r="DG80" s="140"/>
      <c r="DH80" s="140"/>
      <c r="DI80" s="140"/>
      <c r="DJ80" s="140"/>
      <c r="DK80" s="140"/>
      <c r="DL80" s="140"/>
      <c r="DM80" s="140"/>
      <c r="DN80" s="1" t="s">
        <v>112</v>
      </c>
      <c r="DO80" s="157" t="s">
        <v>113</v>
      </c>
      <c r="DP80" s="156"/>
      <c r="DQ80" s="224">
        <f>SUM(D79:DM79)</f>
        <v>548</v>
      </c>
      <c r="DR80" s="4"/>
      <c r="DS80" s="112" t="s">
        <v>114</v>
      </c>
      <c r="DT80" s="77"/>
      <c r="DU80" s="77"/>
      <c r="DV80" s="77"/>
      <c r="DW80" s="4" t="s">
        <v>146</v>
      </c>
      <c r="DX80" s="51" t="s">
        <v>114</v>
      </c>
      <c r="DY80" s="19"/>
      <c r="DZ80" s="1"/>
    </row>
    <row r="81" spans="2:142" x14ac:dyDescent="0.3">
      <c r="B81" s="49" t="s">
        <v>15</v>
      </c>
      <c r="C81" s="1"/>
      <c r="D81" s="114"/>
      <c r="E81" s="114"/>
      <c r="F81" s="114"/>
      <c r="G81" s="114"/>
      <c r="H81" s="114"/>
      <c r="I81" s="114"/>
      <c r="J81" s="185"/>
      <c r="K81" s="185"/>
      <c r="L81" s="223"/>
      <c r="M81" s="223"/>
      <c r="N81" s="223"/>
      <c r="O81" s="223"/>
      <c r="P81" s="185"/>
      <c r="Q81" s="185"/>
      <c r="R81" s="149"/>
      <c r="S81" s="149"/>
      <c r="T81" s="212"/>
      <c r="U81" s="212"/>
      <c r="V81" s="188"/>
      <c r="W81" s="188"/>
      <c r="X81" s="189"/>
      <c r="Y81" s="189"/>
      <c r="Z81" s="189"/>
      <c r="AA81" s="189"/>
      <c r="AB81" s="189"/>
      <c r="AC81" s="189"/>
      <c r="AD81" s="188"/>
      <c r="AE81" s="188"/>
      <c r="DO81" s="1" t="s">
        <v>152</v>
      </c>
      <c r="DQ81" s="313" t="s">
        <v>168</v>
      </c>
      <c r="DR81" s="313"/>
      <c r="DS81" s="314">
        <f>(DN79*0.2)+48*0.3-18*0.2</f>
        <v>119</v>
      </c>
      <c r="DT81" s="4"/>
      <c r="DU81" s="4"/>
      <c r="DV81" s="4"/>
      <c r="DW81" s="299" t="s">
        <v>150</v>
      </c>
      <c r="DX81" s="335">
        <f>DX82+DX83</f>
        <v>66</v>
      </c>
      <c r="DY81" s="19"/>
      <c r="DZ81" s="1"/>
    </row>
    <row r="82" spans="2:142" x14ac:dyDescent="0.3">
      <c r="B82" s="3" t="s">
        <v>49</v>
      </c>
      <c r="C82" s="114" t="s">
        <v>71</v>
      </c>
      <c r="D82" s="21"/>
      <c r="E82" s="21"/>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373" t="s">
        <v>75</v>
      </c>
      <c r="AI82" s="373"/>
      <c r="AJ82" s="37">
        <v>5</v>
      </c>
      <c r="AK82" s="37">
        <v>6</v>
      </c>
      <c r="AL82" s="37">
        <v>7</v>
      </c>
      <c r="AM82" s="63">
        <v>8</v>
      </c>
      <c r="AN82" s="303"/>
      <c r="AO82" s="303"/>
      <c r="AP82" s="303"/>
      <c r="AQ82" s="303"/>
      <c r="AR82" s="303"/>
      <c r="AS82" s="303"/>
      <c r="AT82" s="303"/>
      <c r="AU82" s="303"/>
      <c r="AV82" s="303"/>
      <c r="AW82" s="303"/>
      <c r="AX82" s="303"/>
      <c r="AY82" s="303"/>
      <c r="AZ82" s="303"/>
      <c r="BA82" s="303"/>
      <c r="BB82" s="303"/>
      <c r="BC82" s="303"/>
      <c r="BD82" s="303"/>
      <c r="BE82" s="303"/>
      <c r="BF82" s="303"/>
      <c r="BG82" s="303"/>
      <c r="BH82" s="303"/>
      <c r="BI82" s="303"/>
      <c r="BJ82" s="303"/>
      <c r="BK82" s="303"/>
      <c r="BL82" s="303"/>
      <c r="BM82" s="303"/>
      <c r="BN82" s="303"/>
      <c r="BO82" s="303"/>
      <c r="BP82" s="303"/>
      <c r="BQ82" s="303"/>
      <c r="BR82" s="303"/>
      <c r="BS82" s="303"/>
      <c r="BT82" s="303"/>
      <c r="BU82" s="303"/>
      <c r="BV82" s="303"/>
      <c r="BW82" s="303"/>
      <c r="BX82" s="303"/>
      <c r="BY82" s="303"/>
      <c r="BZ82" s="303"/>
      <c r="CA82" s="303"/>
      <c r="CB82" s="303"/>
      <c r="CC82" s="303"/>
      <c r="CD82" s="303"/>
      <c r="CE82" s="303"/>
      <c r="CF82" s="303"/>
      <c r="CG82" s="303"/>
      <c r="CH82" s="303"/>
      <c r="CI82" s="303"/>
      <c r="CJ82" s="303"/>
      <c r="CK82" s="303"/>
      <c r="CL82" s="303"/>
      <c r="CM82" s="303"/>
      <c r="CN82" s="303"/>
      <c r="CO82" s="303"/>
      <c r="CP82" s="303"/>
      <c r="CQ82" s="303"/>
      <c r="CR82" s="303"/>
      <c r="CS82" s="303"/>
      <c r="CT82" s="303"/>
      <c r="CU82" s="372"/>
      <c r="CV82" s="303"/>
      <c r="CW82" s="303"/>
      <c r="CX82" s="303"/>
      <c r="CY82" s="303"/>
      <c r="CZ82" s="303"/>
      <c r="DA82" s="303"/>
      <c r="DB82" s="303"/>
      <c r="DC82" s="303"/>
      <c r="DD82" s="303"/>
      <c r="DE82" s="303"/>
      <c r="DF82" s="303"/>
      <c r="DG82" s="303"/>
      <c r="DH82" s="303"/>
      <c r="DI82" s="303"/>
      <c r="DJ82" s="303"/>
      <c r="DK82" s="303"/>
      <c r="DL82" s="303"/>
      <c r="DM82" s="303"/>
      <c r="DN82" s="303"/>
      <c r="DO82" s="303"/>
      <c r="DP82" s="303"/>
      <c r="DQ82" s="303"/>
      <c r="DR82" s="303"/>
      <c r="DS82" s="303"/>
      <c r="DT82" s="303"/>
      <c r="DU82" s="217"/>
      <c r="DV82" s="217"/>
      <c r="DW82" s="299" t="s">
        <v>148</v>
      </c>
      <c r="DX82" s="335">
        <v>66</v>
      </c>
      <c r="DY82" s="223"/>
      <c r="DZ82" s="129"/>
    </row>
    <row r="83" spans="2:142" x14ac:dyDescent="0.3">
      <c r="B83" s="3" t="s">
        <v>16</v>
      </c>
      <c r="C83" s="21">
        <v>-2</v>
      </c>
      <c r="D83" s="126"/>
      <c r="E83" s="126"/>
      <c r="F83" s="126"/>
      <c r="G83" s="126"/>
      <c r="H83" s="126"/>
      <c r="I83" s="126"/>
      <c r="J83" s="126"/>
      <c r="K83" s="126"/>
      <c r="L83" s="126"/>
      <c r="M83" s="126"/>
      <c r="N83" s="126"/>
      <c r="O83" s="126"/>
      <c r="P83" s="126"/>
      <c r="Q83" s="126"/>
      <c r="R83" s="126"/>
      <c r="S83" s="126"/>
      <c r="T83" s="126"/>
      <c r="U83" s="126"/>
      <c r="V83" s="126"/>
      <c r="W83" s="126"/>
      <c r="X83" s="126"/>
      <c r="Y83" s="126"/>
      <c r="Z83" s="126"/>
      <c r="AA83" s="126"/>
      <c r="AB83" s="126"/>
      <c r="AC83" s="126"/>
      <c r="AD83" s="126"/>
      <c r="AE83" s="126"/>
      <c r="AF83" s="126"/>
      <c r="AG83" s="126"/>
      <c r="AH83" s="374" t="s">
        <v>119</v>
      </c>
      <c r="AI83" s="374"/>
      <c r="AJ83" s="38">
        <f>AJ82*0.7</f>
        <v>3.5</v>
      </c>
      <c r="AK83" s="38">
        <v>4</v>
      </c>
      <c r="AL83" s="38">
        <v>5</v>
      </c>
      <c r="AM83" s="38">
        <v>6</v>
      </c>
      <c r="AN83" s="224"/>
      <c r="AO83" s="224"/>
      <c r="AP83" s="224"/>
      <c r="AQ83" s="224"/>
      <c r="AR83" s="224"/>
      <c r="AS83" s="224"/>
      <c r="AT83" s="224"/>
      <c r="AU83" s="224"/>
      <c r="AV83" s="224"/>
      <c r="AW83" s="224"/>
      <c r="AX83" s="224"/>
      <c r="AY83" s="224"/>
      <c r="AZ83" s="224"/>
      <c r="BA83" s="224"/>
      <c r="BB83" s="224"/>
      <c r="BC83" s="224"/>
      <c r="BD83" s="224"/>
      <c r="BE83" s="224"/>
      <c r="BF83" s="224"/>
      <c r="BG83" s="224"/>
      <c r="BH83" s="224"/>
      <c r="BI83" s="224"/>
      <c r="BJ83" s="224"/>
      <c r="BK83" s="224"/>
      <c r="BL83" s="224"/>
      <c r="BM83" s="224"/>
      <c r="BN83" s="224"/>
      <c r="BO83" s="224"/>
      <c r="BP83" s="224"/>
      <c r="BQ83" s="224"/>
      <c r="BR83" s="224"/>
      <c r="BS83" s="224"/>
      <c r="BT83" s="224"/>
      <c r="BU83" s="224"/>
      <c r="BV83" s="224"/>
      <c r="BW83" s="224"/>
      <c r="BX83" s="224"/>
      <c r="BY83" s="224"/>
      <c r="BZ83" s="224"/>
      <c r="CA83" s="224"/>
      <c r="CB83" s="224"/>
      <c r="CC83" s="224"/>
      <c r="CD83" s="224"/>
      <c r="CE83" s="224"/>
      <c r="CF83" s="224"/>
      <c r="CG83" s="224"/>
      <c r="CH83" s="224"/>
      <c r="CI83" s="224"/>
      <c r="CJ83" s="224"/>
      <c r="CK83" s="224"/>
      <c r="CL83" s="224"/>
      <c r="CM83" s="224"/>
      <c r="CN83" s="224"/>
      <c r="CO83" s="224"/>
      <c r="CP83" s="224"/>
      <c r="CQ83" s="224"/>
      <c r="CR83" s="224"/>
      <c r="CS83" s="224"/>
      <c r="CT83" s="224"/>
      <c r="CU83" s="224"/>
      <c r="CV83" s="224"/>
      <c r="CW83" s="224"/>
      <c r="CX83" s="224"/>
      <c r="CY83" s="224"/>
      <c r="CZ83" s="224"/>
      <c r="DA83" s="224"/>
      <c r="DB83" s="224"/>
      <c r="DC83" s="224"/>
      <c r="DD83" s="224"/>
      <c r="DE83" s="224"/>
      <c r="DF83" s="224"/>
      <c r="DG83" s="224"/>
      <c r="DH83" s="224"/>
      <c r="DI83" s="224"/>
      <c r="DJ83" s="224"/>
      <c r="DK83" s="224"/>
      <c r="DL83" s="224"/>
      <c r="DM83" s="224"/>
      <c r="DN83" s="224"/>
      <c r="DO83" s="224"/>
      <c r="DP83" s="224"/>
      <c r="DQ83" s="224"/>
      <c r="DR83" s="224"/>
      <c r="DS83" s="224"/>
      <c r="DT83" s="224"/>
      <c r="DU83" s="288"/>
      <c r="DV83" s="288"/>
      <c r="DW83" s="299" t="s">
        <v>147</v>
      </c>
      <c r="DX83" s="348">
        <v>0</v>
      </c>
      <c r="DY83" s="223">
        <f>DY78*0.2</f>
        <v>0</v>
      </c>
      <c r="DZ83" s="129"/>
    </row>
    <row r="84" spans="2:142" x14ac:dyDescent="0.3">
      <c r="B84" s="3" t="s">
        <v>17</v>
      </c>
      <c r="C84" s="126">
        <v>-1</v>
      </c>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23"/>
      <c r="AD84" s="23"/>
      <c r="AE84" s="23"/>
      <c r="AF84" s="23"/>
      <c r="AG84" s="23"/>
      <c r="AH84" s="76"/>
      <c r="AI84" s="125">
        <v>0.3</v>
      </c>
      <c r="AJ84" s="38">
        <v>1.5</v>
      </c>
      <c r="AK84" s="38">
        <v>2</v>
      </c>
      <c r="AL84" s="38">
        <v>2</v>
      </c>
      <c r="AM84" s="64">
        <v>2</v>
      </c>
      <c r="AN84" s="65"/>
      <c r="AO84" s="65"/>
      <c r="AP84" s="65"/>
      <c r="AQ84" s="65"/>
      <c r="AR84" s="65"/>
      <c r="AS84" s="65"/>
      <c r="AT84" s="65"/>
      <c r="AU84" s="65"/>
      <c r="AV84" s="65"/>
      <c r="AW84" s="65"/>
      <c r="BD84" s="65"/>
      <c r="BE84" s="65"/>
      <c r="BH84" s="65"/>
      <c r="BI84" s="65"/>
      <c r="BN84" s="65"/>
      <c r="BO84" s="65"/>
      <c r="BP84" s="65"/>
      <c r="BQ84" s="65"/>
      <c r="BR84" s="65"/>
      <c r="BS84" s="65"/>
      <c r="BV84" s="65"/>
      <c r="BW84" s="65"/>
      <c r="BX84" s="65"/>
      <c r="BY84" s="65"/>
      <c r="CB84" s="65"/>
      <c r="CC84" s="65"/>
      <c r="CF84" s="65"/>
      <c r="CG84" s="65"/>
      <c r="CH84" s="65"/>
      <c r="CI84" s="65"/>
      <c r="CL84" s="65"/>
      <c r="CM84" s="65"/>
      <c r="CN84" s="65"/>
      <c r="CO84" s="65"/>
      <c r="CP84" s="65"/>
      <c r="CQ84" s="65"/>
      <c r="CV84" s="308">
        <v>1</v>
      </c>
      <c r="CW84" s="304" t="s">
        <v>554</v>
      </c>
      <c r="CX84" s="65"/>
      <c r="CY84" s="65"/>
      <c r="CZ84" s="65"/>
      <c r="DA84" s="65"/>
      <c r="DB84" s="65"/>
      <c r="DC84" s="65"/>
      <c r="DD84" s="65"/>
      <c r="DE84" s="65"/>
      <c r="DF84" s="65"/>
      <c r="DG84" s="65"/>
      <c r="DH84" s="65"/>
      <c r="DI84" s="65"/>
      <c r="DJ84" s="65"/>
      <c r="DK84" s="65"/>
      <c r="DL84" s="37">
        <v>5</v>
      </c>
      <c r="DM84" s="37">
        <v>6</v>
      </c>
      <c r="DN84" s="37">
        <v>7</v>
      </c>
      <c r="DO84" s="63">
        <v>8</v>
      </c>
      <c r="DP84" s="89">
        <v>9</v>
      </c>
      <c r="DQ84" s="37">
        <v>10</v>
      </c>
      <c r="DR84" s="37">
        <v>11</v>
      </c>
      <c r="DS84" s="37">
        <v>12</v>
      </c>
      <c r="DT84" s="89">
        <v>13</v>
      </c>
      <c r="DU84" s="37">
        <v>14</v>
      </c>
      <c r="DV84" s="37">
        <v>15</v>
      </c>
      <c r="DW84" s="37">
        <v>16</v>
      </c>
      <c r="DX84" s="221"/>
      <c r="DY84" s="221"/>
      <c r="DZ84" s="221"/>
      <c r="EA84" s="221"/>
      <c r="EB84" s="221"/>
      <c r="EC84" s="221"/>
      <c r="ED84" s="221"/>
      <c r="EE84" s="275"/>
      <c r="EF84" s="289"/>
      <c r="EG84" s="221"/>
      <c r="EH84" s="221"/>
      <c r="EI84" s="221"/>
      <c r="EJ84" s="221"/>
      <c r="EK84" s="221"/>
      <c r="EL84" s="221"/>
    </row>
    <row r="85" spans="2:142" x14ac:dyDescent="0.3">
      <c r="B85" s="3" t="s">
        <v>72</v>
      </c>
      <c r="C85" s="23" t="s">
        <v>46</v>
      </c>
      <c r="D85" s="79"/>
      <c r="E85" s="79"/>
      <c r="F85" s="79"/>
      <c r="G85" s="79"/>
      <c r="H85" s="79"/>
      <c r="I85" s="79"/>
      <c r="J85" s="79"/>
      <c r="K85" s="79"/>
      <c r="L85" s="79"/>
      <c r="M85" s="79"/>
      <c r="N85" s="79"/>
      <c r="O85" s="79"/>
      <c r="P85" s="79"/>
      <c r="Q85" s="79"/>
      <c r="R85" s="79"/>
      <c r="S85" s="79"/>
      <c r="T85" s="79"/>
      <c r="U85" s="79"/>
      <c r="V85" s="79"/>
      <c r="W85" s="79"/>
      <c r="X85" s="79"/>
      <c r="Y85" s="79"/>
      <c r="Z85" s="79"/>
      <c r="AA85" s="79"/>
      <c r="AB85" s="79"/>
      <c r="AC85" s="79"/>
      <c r="AD85" s="79"/>
      <c r="AE85" s="79"/>
      <c r="AF85" s="79"/>
      <c r="AG85" s="79"/>
      <c r="AH85" s="46"/>
      <c r="AI85" s="125"/>
      <c r="AJ85" s="277">
        <f>AJ83+AJ84</f>
        <v>5</v>
      </c>
      <c r="AK85" s="277">
        <f>AK83+AK84</f>
        <v>6</v>
      </c>
      <c r="AL85" s="277">
        <f>AL83+AL84</f>
        <v>7</v>
      </c>
      <c r="AM85" s="277">
        <f>AM83+AM84</f>
        <v>8</v>
      </c>
      <c r="AN85" s="224"/>
      <c r="AO85" s="224"/>
      <c r="AP85" s="224"/>
      <c r="AQ85" s="224"/>
      <c r="AR85" s="224"/>
      <c r="AS85" s="224"/>
      <c r="AT85" s="224"/>
      <c r="AU85" s="224"/>
      <c r="AV85" s="224"/>
      <c r="AW85" s="224"/>
      <c r="BD85" s="224"/>
      <c r="BE85" s="224"/>
      <c r="BH85" s="4"/>
      <c r="BI85" s="4"/>
      <c r="BN85" s="217"/>
      <c r="BO85" s="217"/>
      <c r="BP85" s="224"/>
      <c r="BQ85" s="336"/>
      <c r="BR85" s="4"/>
      <c r="BS85" s="4"/>
      <c r="BV85" s="4"/>
      <c r="BW85" s="4"/>
      <c r="BX85" s="4"/>
      <c r="BY85" s="4"/>
      <c r="CB85" s="4"/>
      <c r="CC85" s="4"/>
      <c r="CF85" s="224"/>
      <c r="CG85" s="336"/>
      <c r="CH85" s="5"/>
      <c r="CI85" s="4"/>
      <c r="CL85" s="224"/>
      <c r="CM85" s="336"/>
      <c r="CN85" s="4"/>
      <c r="CO85" s="4"/>
      <c r="CP85" s="224"/>
      <c r="CQ85" s="336"/>
      <c r="CV85" s="277" t="s">
        <v>1</v>
      </c>
      <c r="CW85" s="361">
        <v>0.7</v>
      </c>
      <c r="CX85" s="4"/>
      <c r="CY85" s="4"/>
      <c r="CZ85" s="4"/>
      <c r="DA85" s="4"/>
      <c r="DB85" s="4"/>
      <c r="DC85" s="4"/>
      <c r="DD85" s="4"/>
      <c r="DE85" s="4"/>
      <c r="DF85" s="4"/>
      <c r="DG85" s="4"/>
      <c r="DH85" s="4"/>
      <c r="DI85" s="4"/>
      <c r="DJ85" s="4"/>
      <c r="DK85" s="4"/>
      <c r="DL85" s="38">
        <f>DL84*0.7</f>
        <v>3.5</v>
      </c>
      <c r="DM85" s="38">
        <v>4</v>
      </c>
      <c r="DN85" s="38">
        <v>5</v>
      </c>
      <c r="DO85" s="38">
        <v>5.5</v>
      </c>
      <c r="DP85" s="90">
        <v>6</v>
      </c>
      <c r="DQ85" s="17">
        <v>7</v>
      </c>
      <c r="DR85" s="17">
        <v>7</v>
      </c>
      <c r="DS85" s="17">
        <v>8</v>
      </c>
      <c r="DT85" s="90">
        <v>9</v>
      </c>
      <c r="DU85" s="17">
        <v>10</v>
      </c>
      <c r="DV85" s="17">
        <v>10.5</v>
      </c>
      <c r="DW85" s="17">
        <v>11</v>
      </c>
      <c r="DZ85" s="1"/>
    </row>
    <row r="86" spans="2:142" x14ac:dyDescent="0.3">
      <c r="B86" s="76" t="s">
        <v>153</v>
      </c>
      <c r="C86" s="79" t="s">
        <v>21</v>
      </c>
      <c r="D86" s="120"/>
      <c r="E86" s="120"/>
      <c r="F86" s="120"/>
      <c r="G86" s="120"/>
      <c r="H86" s="120"/>
      <c r="I86" s="120"/>
      <c r="J86" s="120"/>
      <c r="K86" s="120"/>
      <c r="L86" s="120"/>
      <c r="M86" s="120"/>
      <c r="N86" s="120"/>
      <c r="O86" s="120"/>
      <c r="P86" s="120"/>
      <c r="Q86" s="120"/>
      <c r="R86" s="120"/>
      <c r="S86" s="120"/>
      <c r="T86" s="120"/>
      <c r="U86" s="120"/>
      <c r="V86" s="120"/>
      <c r="W86" s="120"/>
      <c r="X86" s="120"/>
      <c r="Y86" s="120"/>
      <c r="Z86" s="120"/>
      <c r="AA86" s="120"/>
      <c r="AB86" s="120"/>
      <c r="AC86" s="120"/>
      <c r="AD86" s="120"/>
      <c r="AE86" s="120"/>
      <c r="AF86" s="120"/>
      <c r="AG86" s="120"/>
      <c r="AH86" s="373" t="s">
        <v>76</v>
      </c>
      <c r="AI86" s="373"/>
      <c r="AJ86" s="37">
        <v>5</v>
      </c>
      <c r="AK86" s="37">
        <v>6</v>
      </c>
      <c r="AL86" s="37">
        <v>7</v>
      </c>
      <c r="AM86" s="63">
        <v>8</v>
      </c>
      <c r="AN86" s="223"/>
      <c r="AO86" s="223"/>
      <c r="AP86" s="223"/>
      <c r="AQ86" s="223"/>
      <c r="AR86" s="223"/>
      <c r="AS86" s="223"/>
      <c r="AT86" s="223"/>
      <c r="AU86" s="223"/>
      <c r="AV86" s="223"/>
      <c r="AW86" s="223"/>
      <c r="BD86" s="223"/>
      <c r="BI86" s="223"/>
      <c r="BP86" s="223"/>
      <c r="BQ86" s="336"/>
      <c r="CF86" s="223"/>
      <c r="CG86" s="336"/>
      <c r="CH86" s="3"/>
      <c r="CL86" s="223"/>
      <c r="CM86" s="336"/>
      <c r="CP86" s="223"/>
      <c r="CQ86" s="336"/>
      <c r="CV86" s="13" t="s">
        <v>2</v>
      </c>
      <c r="CW86" s="361">
        <v>0.3</v>
      </c>
      <c r="DL86" s="38">
        <v>1.5</v>
      </c>
      <c r="DM86" s="38">
        <v>2</v>
      </c>
      <c r="DN86" s="38">
        <v>2</v>
      </c>
      <c r="DO86" s="64">
        <v>2.5</v>
      </c>
      <c r="DP86" s="91">
        <v>3</v>
      </c>
      <c r="DQ86" s="17">
        <v>3</v>
      </c>
      <c r="DR86" s="17">
        <v>4</v>
      </c>
      <c r="DS86" s="17">
        <v>4</v>
      </c>
      <c r="DT86" s="91">
        <v>4</v>
      </c>
      <c r="DU86" s="17">
        <v>4</v>
      </c>
      <c r="DV86" s="38">
        <v>4.5</v>
      </c>
      <c r="DW86" s="38">
        <v>5</v>
      </c>
      <c r="DZ86" s="1"/>
    </row>
    <row r="87" spans="2:142" x14ac:dyDescent="0.3">
      <c r="B87" s="76" t="s">
        <v>74</v>
      </c>
      <c r="C87" s="120" t="s">
        <v>110</v>
      </c>
      <c r="D87" s="144"/>
      <c r="E87" s="144"/>
      <c r="F87" s="144"/>
      <c r="G87" s="144"/>
      <c r="H87" s="144"/>
      <c r="I87" s="144"/>
      <c r="J87" s="144"/>
      <c r="K87" s="144"/>
      <c r="L87" s="144"/>
      <c r="M87" s="144"/>
      <c r="N87" s="144"/>
      <c r="O87" s="144"/>
      <c r="P87" s="144"/>
      <c r="Q87" s="144"/>
      <c r="R87" s="144"/>
      <c r="S87" s="144"/>
      <c r="T87" s="144"/>
      <c r="U87" s="144"/>
      <c r="V87" s="144"/>
      <c r="W87" s="144"/>
      <c r="X87" s="144"/>
      <c r="Y87" s="144"/>
      <c r="Z87" s="144"/>
      <c r="AA87" s="144"/>
      <c r="AB87" s="144"/>
      <c r="AC87" s="144"/>
      <c r="AD87" s="144"/>
      <c r="AE87" s="144"/>
      <c r="AF87" s="144"/>
      <c r="AG87" s="144"/>
      <c r="AH87" s="374" t="s">
        <v>119</v>
      </c>
      <c r="AI87" s="374"/>
      <c r="AJ87" s="38">
        <v>9</v>
      </c>
      <c r="AK87" s="38">
        <v>11.5</v>
      </c>
      <c r="AL87" s="38">
        <f>AL83*2.5</f>
        <v>12.5</v>
      </c>
      <c r="AM87" s="38">
        <v>14</v>
      </c>
      <c r="AN87" s="224"/>
      <c r="AO87" s="224"/>
      <c r="AP87" s="224"/>
      <c r="AQ87" s="224"/>
      <c r="AR87" s="224"/>
      <c r="AS87" s="224"/>
      <c r="AT87" s="224"/>
      <c r="AU87" s="224"/>
      <c r="AV87" s="224"/>
      <c r="AW87" s="224"/>
      <c r="BD87" s="224"/>
      <c r="BI87" s="224"/>
      <c r="BP87" s="224"/>
      <c r="BQ87" s="336"/>
      <c r="CF87" s="224"/>
      <c r="CG87" s="336"/>
      <c r="CH87" s="3"/>
      <c r="CL87" s="224"/>
      <c r="CM87" s="336"/>
      <c r="CP87" s="224"/>
      <c r="CQ87" s="336"/>
      <c r="CV87" s="309"/>
      <c r="CW87" s="310"/>
      <c r="DL87" s="277">
        <f t="shared" ref="DL87:DQ87" si="32">DL85+DL86</f>
        <v>5</v>
      </c>
      <c r="DM87" s="277">
        <f t="shared" si="32"/>
        <v>6</v>
      </c>
      <c r="DN87" s="277">
        <f t="shared" si="32"/>
        <v>7</v>
      </c>
      <c r="DO87" s="277">
        <f t="shared" si="32"/>
        <v>8</v>
      </c>
      <c r="DP87" s="277">
        <f t="shared" si="32"/>
        <v>9</v>
      </c>
      <c r="DQ87" s="277">
        <f t="shared" si="32"/>
        <v>10</v>
      </c>
      <c r="DR87" s="277">
        <v>11</v>
      </c>
      <c r="DS87" s="277">
        <f>DS85+DS86</f>
        <v>12</v>
      </c>
      <c r="DT87" s="277">
        <f>DT85+DT86</f>
        <v>13</v>
      </c>
      <c r="DU87" s="277">
        <f>DU85+DU86</f>
        <v>14</v>
      </c>
      <c r="DV87" s="277">
        <f>DV85+DV86</f>
        <v>15</v>
      </c>
      <c r="DW87" s="277">
        <f>DW85+DW86</f>
        <v>16</v>
      </c>
      <c r="DZ87" s="1"/>
    </row>
    <row r="88" spans="2:142" x14ac:dyDescent="0.3">
      <c r="B88" s="3" t="s">
        <v>107</v>
      </c>
      <c r="C88" s="144">
        <v>0</v>
      </c>
      <c r="D88" s="145"/>
      <c r="E88" s="145"/>
      <c r="F88" s="145"/>
      <c r="G88" s="145"/>
      <c r="H88" s="145"/>
      <c r="I88" s="145"/>
      <c r="J88" s="145"/>
      <c r="K88" s="145"/>
      <c r="L88" s="145"/>
      <c r="M88" s="145"/>
      <c r="N88" s="145"/>
      <c r="O88" s="145"/>
      <c r="P88" s="145"/>
      <c r="Q88" s="145"/>
      <c r="R88" s="145"/>
      <c r="S88" s="145"/>
      <c r="T88" s="145"/>
      <c r="U88" s="145"/>
      <c r="V88" s="145"/>
      <c r="W88" s="145"/>
      <c r="X88" s="145"/>
      <c r="Y88" s="145"/>
      <c r="Z88" s="145"/>
      <c r="AA88" s="145"/>
      <c r="AB88" s="145"/>
      <c r="AC88" s="145"/>
      <c r="AD88" s="145"/>
      <c r="AE88" s="145"/>
      <c r="AF88" s="145"/>
      <c r="AG88" s="145"/>
      <c r="AH88" s="76"/>
      <c r="AI88" s="125">
        <v>0.3</v>
      </c>
      <c r="AJ88" s="38">
        <v>3.5</v>
      </c>
      <c r="AK88" s="38">
        <v>4.5</v>
      </c>
      <c r="AL88" s="38">
        <v>5</v>
      </c>
      <c r="AM88" s="38">
        <v>6</v>
      </c>
      <c r="AN88" s="224"/>
      <c r="AO88" s="224"/>
      <c r="AP88" s="224"/>
      <c r="AQ88" s="224"/>
      <c r="AR88" s="224"/>
      <c r="AS88" s="224"/>
      <c r="AT88" s="224"/>
      <c r="AU88" s="224"/>
      <c r="AV88" s="224"/>
      <c r="AW88" s="224"/>
      <c r="BD88" s="224"/>
      <c r="BI88" s="224"/>
      <c r="BP88" s="224"/>
      <c r="BQ88" s="336"/>
      <c r="CF88" s="224"/>
      <c r="CG88" s="336"/>
      <c r="CH88" s="3"/>
      <c r="CL88" s="224"/>
      <c r="CM88" s="336"/>
      <c r="CP88" s="224"/>
      <c r="CQ88" s="336"/>
      <c r="CV88" s="311">
        <v>2.5</v>
      </c>
      <c r="CW88" s="305" t="s">
        <v>554</v>
      </c>
      <c r="DL88" s="37">
        <v>5</v>
      </c>
      <c r="DM88" s="37">
        <v>6</v>
      </c>
      <c r="DN88" s="37">
        <v>7</v>
      </c>
      <c r="DO88" s="63">
        <v>8</v>
      </c>
      <c r="DP88" s="89">
        <v>9</v>
      </c>
      <c r="DQ88" s="37">
        <v>10</v>
      </c>
      <c r="DR88" s="37">
        <v>11</v>
      </c>
      <c r="DS88" s="37">
        <v>12</v>
      </c>
      <c r="DT88" s="89">
        <v>13</v>
      </c>
      <c r="DU88" s="37">
        <v>14</v>
      </c>
      <c r="DV88" s="37">
        <v>15</v>
      </c>
      <c r="DW88" s="37">
        <v>16</v>
      </c>
      <c r="DZ88" s="1"/>
    </row>
    <row r="89" spans="2:142" x14ac:dyDescent="0.3">
      <c r="B89" s="3" t="s">
        <v>108</v>
      </c>
      <c r="C89" s="145" t="s">
        <v>21</v>
      </c>
      <c r="D89" s="127"/>
      <c r="E89" s="127"/>
      <c r="F89" s="127"/>
      <c r="G89" s="127"/>
      <c r="H89" s="127"/>
      <c r="I89" s="127"/>
      <c r="J89" s="127"/>
      <c r="K89" s="127"/>
      <c r="L89" s="127"/>
      <c r="M89" s="127"/>
      <c r="N89" s="127"/>
      <c r="O89" s="127"/>
      <c r="P89" s="127"/>
      <c r="Q89" s="127"/>
      <c r="R89" s="127"/>
      <c r="S89" s="127"/>
      <c r="T89" s="127"/>
      <c r="U89" s="127"/>
      <c r="V89" s="127"/>
      <c r="W89" s="127"/>
      <c r="X89" s="127"/>
      <c r="Y89" s="127"/>
      <c r="Z89" s="127"/>
      <c r="AA89" s="127"/>
      <c r="AB89" s="127"/>
      <c r="AC89" s="127"/>
      <c r="AD89" s="127"/>
      <c r="AE89" s="127"/>
      <c r="AF89" s="127"/>
      <c r="AG89" s="127"/>
      <c r="AH89" s="119"/>
      <c r="AJ89" s="278">
        <f>AJ82*2.5</f>
        <v>12.5</v>
      </c>
      <c r="AK89" s="278">
        <f>AK82*2.5</f>
        <v>15</v>
      </c>
      <c r="AL89" s="278">
        <f>AL82*2.5</f>
        <v>17.5</v>
      </c>
      <c r="AM89" s="278">
        <f>AM82*2.5</f>
        <v>20</v>
      </c>
      <c r="AN89" s="224"/>
      <c r="AO89" s="224"/>
      <c r="AP89" s="224"/>
      <c r="AQ89" s="224"/>
      <c r="AR89" s="224"/>
      <c r="AS89" s="224"/>
      <c r="AT89" s="224"/>
      <c r="AU89" s="224"/>
      <c r="AV89" s="224"/>
      <c r="AW89" s="224"/>
      <c r="BD89" s="19"/>
      <c r="BE89" s="112"/>
      <c r="BH89" s="112"/>
      <c r="BI89" s="111"/>
      <c r="BP89" s="224"/>
      <c r="BQ89" s="336"/>
      <c r="CF89" s="224"/>
      <c r="CG89" s="336"/>
      <c r="CH89" s="3"/>
      <c r="CL89" s="224"/>
      <c r="CM89" s="336"/>
      <c r="CP89" s="224"/>
      <c r="CQ89" s="336"/>
      <c r="CV89" s="277" t="s">
        <v>1</v>
      </c>
      <c r="CW89" s="361">
        <v>0.7</v>
      </c>
      <c r="DL89" s="38">
        <v>9</v>
      </c>
      <c r="DM89" s="38">
        <v>11.5</v>
      </c>
      <c r="DN89" s="38">
        <f>DN85*2.5</f>
        <v>12.5</v>
      </c>
      <c r="DO89" s="38">
        <v>14</v>
      </c>
      <c r="DP89" s="38">
        <v>16</v>
      </c>
      <c r="DQ89" s="38">
        <f>DQ85*2.5</f>
        <v>17.5</v>
      </c>
      <c r="DR89" s="38">
        <v>19.5</v>
      </c>
      <c r="DS89" s="38">
        <v>21</v>
      </c>
      <c r="DT89" s="38">
        <v>22.5</v>
      </c>
      <c r="DU89" s="38">
        <v>24.5</v>
      </c>
      <c r="DV89" s="38">
        <v>26.5</v>
      </c>
      <c r="DW89" s="38">
        <v>28</v>
      </c>
      <c r="DZ89" s="1"/>
    </row>
    <row r="90" spans="2:142" x14ac:dyDescent="0.3">
      <c r="B90" s="3" t="s">
        <v>73</v>
      </c>
      <c r="C90" s="127" t="s">
        <v>109</v>
      </c>
      <c r="D90" s="51"/>
      <c r="E90" s="51"/>
      <c r="F90" s="51"/>
      <c r="G90" s="51"/>
      <c r="K90" s="1"/>
      <c r="U90" s="1"/>
      <c r="BH90" s="113"/>
      <c r="BI90" s="113"/>
      <c r="BP90" s="223"/>
      <c r="BQ90" s="336"/>
      <c r="CF90" s="223"/>
      <c r="CG90" s="336"/>
      <c r="CH90" s="3"/>
      <c r="CL90" s="223"/>
      <c r="CM90" s="336"/>
      <c r="CP90" s="223"/>
      <c r="CQ90" s="336"/>
      <c r="CV90" s="13" t="s">
        <v>2</v>
      </c>
      <c r="CW90" s="361">
        <v>0.3</v>
      </c>
      <c r="DK90" s="19"/>
      <c r="DL90" s="38">
        <v>3.5</v>
      </c>
      <c r="DM90" s="38">
        <v>4.5</v>
      </c>
      <c r="DN90" s="38">
        <v>5</v>
      </c>
      <c r="DO90" s="38">
        <v>6</v>
      </c>
      <c r="DP90" s="38">
        <v>6.5</v>
      </c>
      <c r="DQ90" s="38">
        <v>7.5</v>
      </c>
      <c r="DR90" s="38">
        <v>8</v>
      </c>
      <c r="DS90" s="38">
        <v>9</v>
      </c>
      <c r="DT90" s="38">
        <v>10</v>
      </c>
      <c r="DU90" s="38">
        <f>DU91*0.3</f>
        <v>10.5</v>
      </c>
      <c r="DV90" s="38">
        <v>11</v>
      </c>
      <c r="DW90" s="38">
        <f>DW91*0.3</f>
        <v>12</v>
      </c>
      <c r="DZ90" s="1"/>
      <c r="ED90" s="19"/>
    </row>
    <row r="91" spans="2:142" x14ac:dyDescent="0.3">
      <c r="B91" s="49"/>
      <c r="C91" s="56"/>
      <c r="CF91" s="3"/>
      <c r="CG91" s="3"/>
      <c r="CH91" s="3"/>
      <c r="DL91" s="278">
        <f t="shared" ref="DL91:DQ91" si="33">DL84*2.5</f>
        <v>12.5</v>
      </c>
      <c r="DM91" s="278">
        <f t="shared" si="33"/>
        <v>15</v>
      </c>
      <c r="DN91" s="278">
        <f t="shared" si="33"/>
        <v>17.5</v>
      </c>
      <c r="DO91" s="278">
        <f t="shared" si="33"/>
        <v>20</v>
      </c>
      <c r="DP91" s="278">
        <f t="shared" si="33"/>
        <v>22.5</v>
      </c>
      <c r="DQ91" s="278">
        <f t="shared" si="33"/>
        <v>25</v>
      </c>
      <c r="DR91" s="278">
        <v>27.5</v>
      </c>
      <c r="DS91" s="278">
        <f>DS84*2.5</f>
        <v>30</v>
      </c>
      <c r="DT91" s="278">
        <f>DT84*2.5</f>
        <v>32.5</v>
      </c>
      <c r="DU91" s="277">
        <f>DU84*2.5</f>
        <v>35</v>
      </c>
      <c r="DV91" s="277">
        <f>DV84*2.5</f>
        <v>37.5</v>
      </c>
      <c r="DW91" s="277">
        <f>DW84*2.5</f>
        <v>40</v>
      </c>
      <c r="DY91" s="19"/>
      <c r="DZ91" s="1"/>
    </row>
  </sheetData>
  <mergeCells count="126">
    <mergeCell ref="DD78:DE78"/>
    <mergeCell ref="DB78:DC78"/>
    <mergeCell ref="DL4:DM4"/>
    <mergeCell ref="DJ4:DK4"/>
    <mergeCell ref="DH4:DI4"/>
    <mergeCell ref="DF4:DG4"/>
    <mergeCell ref="DD4:DE4"/>
    <mergeCell ref="DB4:DC4"/>
    <mergeCell ref="DW4:DX4"/>
    <mergeCell ref="DU4:DU5"/>
    <mergeCell ref="DV4:DV5"/>
    <mergeCell ref="DT4:DT5"/>
    <mergeCell ref="DR4:DS4"/>
    <mergeCell ref="DN4:DQ4"/>
    <mergeCell ref="DL78:DM78"/>
    <mergeCell ref="DJ78:DK78"/>
    <mergeCell ref="DH78:DI78"/>
    <mergeCell ref="DF78:DG78"/>
    <mergeCell ref="CZ78:DA78"/>
    <mergeCell ref="CZ4:DA4"/>
    <mergeCell ref="CN78:CO78"/>
    <mergeCell ref="CT4:CU4"/>
    <mergeCell ref="CR78:CS78"/>
    <mergeCell ref="CT78:CU78"/>
    <mergeCell ref="CR4:CS4"/>
    <mergeCell ref="CP78:CQ78"/>
    <mergeCell ref="CP4:CQ4"/>
    <mergeCell ref="CN4:CO4"/>
    <mergeCell ref="CV78:CW78"/>
    <mergeCell ref="CV4:CW4"/>
    <mergeCell ref="CX4:CY4"/>
    <mergeCell ref="CX78:CY78"/>
    <mergeCell ref="CH78:CI78"/>
    <mergeCell ref="BT4:BU4"/>
    <mergeCell ref="BT78:BU78"/>
    <mergeCell ref="BN78:BO78"/>
    <mergeCell ref="BP4:BQ4"/>
    <mergeCell ref="BR4:BS4"/>
    <mergeCell ref="BP78:BQ78"/>
    <mergeCell ref="CD4:CE4"/>
    <mergeCell ref="CD78:CE78"/>
    <mergeCell ref="BX78:BY78"/>
    <mergeCell ref="BX4:BY4"/>
    <mergeCell ref="BV4:BW4"/>
    <mergeCell ref="BV78:BW78"/>
    <mergeCell ref="C4:C5"/>
    <mergeCell ref="F4:G4"/>
    <mergeCell ref="D78:E78"/>
    <mergeCell ref="F78:G78"/>
    <mergeCell ref="D4:E4"/>
    <mergeCell ref="H78:I78"/>
    <mergeCell ref="R78:S78"/>
    <mergeCell ref="X78:Y78"/>
    <mergeCell ref="H4:I4"/>
    <mergeCell ref="L78:M78"/>
    <mergeCell ref="L4:M4"/>
    <mergeCell ref="N4:O4"/>
    <mergeCell ref="N78:O78"/>
    <mergeCell ref="V78:W78"/>
    <mergeCell ref="V4:W4"/>
    <mergeCell ref="T4:U4"/>
    <mergeCell ref="T78:U78"/>
    <mergeCell ref="P78:Q78"/>
    <mergeCell ref="P4:Q4"/>
    <mergeCell ref="R4:S4"/>
    <mergeCell ref="J4:K4"/>
    <mergeCell ref="J78:K78"/>
    <mergeCell ref="DY4:DY5"/>
    <mergeCell ref="Z78:AA78"/>
    <mergeCell ref="X4:Y4"/>
    <mergeCell ref="AX78:AY78"/>
    <mergeCell ref="Z4:AA4"/>
    <mergeCell ref="AZ4:BA4"/>
    <mergeCell ref="AZ78:BA78"/>
    <mergeCell ref="AD78:AE78"/>
    <mergeCell ref="AJ78:AK78"/>
    <mergeCell ref="AF4:AG4"/>
    <mergeCell ref="AN4:AO4"/>
    <mergeCell ref="AN78:AO78"/>
    <mergeCell ref="AR4:AS4"/>
    <mergeCell ref="AL4:AM4"/>
    <mergeCell ref="AL78:AM78"/>
    <mergeCell ref="AJ4:AK4"/>
    <mergeCell ref="AR78:AS78"/>
    <mergeCell ref="AP4:AQ4"/>
    <mergeCell ref="BJ78:BK78"/>
    <mergeCell ref="BJ4:BK4"/>
    <mergeCell ref="BL4:BM4"/>
    <mergeCell ref="BL78:BM78"/>
    <mergeCell ref="AX4:AY4"/>
    <mergeCell ref="BH4:BI4"/>
    <mergeCell ref="AB4:AC4"/>
    <mergeCell ref="AD4:AE4"/>
    <mergeCell ref="AB78:AC78"/>
    <mergeCell ref="AV78:AW78"/>
    <mergeCell ref="AH4:AI4"/>
    <mergeCell ref="AP78:AQ78"/>
    <mergeCell ref="AT4:AU4"/>
    <mergeCell ref="AT78:AU78"/>
    <mergeCell ref="AV4:AW4"/>
    <mergeCell ref="AF78:AG78"/>
    <mergeCell ref="AH78:AI78"/>
    <mergeCell ref="AH82:AI82"/>
    <mergeCell ref="AH86:AI86"/>
    <mergeCell ref="AH83:AI83"/>
    <mergeCell ref="AH87:AI87"/>
    <mergeCell ref="CL4:CM4"/>
    <mergeCell ref="CL78:CM78"/>
    <mergeCell ref="BH78:BI78"/>
    <mergeCell ref="BF78:BG78"/>
    <mergeCell ref="BF4:BG4"/>
    <mergeCell ref="BD4:BE4"/>
    <mergeCell ref="BD78:BE78"/>
    <mergeCell ref="BB4:BC4"/>
    <mergeCell ref="BB78:BC78"/>
    <mergeCell ref="CJ4:CK4"/>
    <mergeCell ref="CJ78:CK78"/>
    <mergeCell ref="BZ4:CA4"/>
    <mergeCell ref="BZ78:CA78"/>
    <mergeCell ref="CF4:CG4"/>
    <mergeCell ref="CF78:CG78"/>
    <mergeCell ref="BR78:BS78"/>
    <mergeCell ref="BN4:BO4"/>
    <mergeCell ref="CB4:CC4"/>
    <mergeCell ref="CB78:CC78"/>
    <mergeCell ref="CH4:CI4"/>
  </mergeCells>
  <printOptions horizontalCentered="1" verticalCentered="1"/>
  <pageMargins left="0.19685039370078741" right="0.19685039370078741" top="0.19685039370078741" bottom="0.19685039370078741" header="0" footer="0"/>
  <pageSetup paperSize="9" scale="7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B1134"/>
  <sheetViews>
    <sheetView topLeftCell="A970" zoomScale="90" zoomScaleNormal="90" workbookViewId="0">
      <selection activeCell="B987" sqref="B987"/>
    </sheetView>
  </sheetViews>
  <sheetFormatPr defaultRowHeight="14.5" x14ac:dyDescent="0.35"/>
  <cols>
    <col min="2" max="2" width="85.54296875" style="274" customWidth="1"/>
  </cols>
  <sheetData>
    <row r="1" spans="2:2" x14ac:dyDescent="0.35">
      <c r="B1" s="242" t="s">
        <v>174</v>
      </c>
    </row>
    <row r="2" spans="2:2" x14ac:dyDescent="0.35">
      <c r="B2" s="241" t="s">
        <v>199</v>
      </c>
    </row>
    <row r="3" spans="2:2" x14ac:dyDescent="0.35">
      <c r="B3" s="241" t="s">
        <v>200</v>
      </c>
    </row>
    <row r="4" spans="2:2" ht="56" x14ac:dyDescent="0.35">
      <c r="B4" s="241" t="s">
        <v>201</v>
      </c>
    </row>
    <row r="5" spans="2:2" x14ac:dyDescent="0.35">
      <c r="B5" s="241" t="s">
        <v>175</v>
      </c>
    </row>
    <row r="6" spans="2:2" x14ac:dyDescent="0.35">
      <c r="B6" s="241" t="s">
        <v>202</v>
      </c>
    </row>
    <row r="7" spans="2:2" x14ac:dyDescent="0.35">
      <c r="B7" s="241" t="s">
        <v>176</v>
      </c>
    </row>
    <row r="8" spans="2:2" ht="28" x14ac:dyDescent="0.35">
      <c r="B8" s="241" t="s">
        <v>177</v>
      </c>
    </row>
    <row r="9" spans="2:2" x14ac:dyDescent="0.35">
      <c r="B9" s="241" t="s">
        <v>203</v>
      </c>
    </row>
    <row r="10" spans="2:2" x14ac:dyDescent="0.35">
      <c r="B10" s="242" t="s">
        <v>178</v>
      </c>
    </row>
    <row r="11" spans="2:2" ht="56" x14ac:dyDescent="0.35">
      <c r="B11" s="241" t="s">
        <v>179</v>
      </c>
    </row>
    <row r="12" spans="2:2" ht="42" x14ac:dyDescent="0.35">
      <c r="B12" s="241" t="s">
        <v>180</v>
      </c>
    </row>
    <row r="13" spans="2:2" ht="28" x14ac:dyDescent="0.35">
      <c r="B13" s="241" t="s">
        <v>181</v>
      </c>
    </row>
    <row r="14" spans="2:2" x14ac:dyDescent="0.35">
      <c r="B14" s="241" t="s">
        <v>182</v>
      </c>
    </row>
    <row r="15" spans="2:2" x14ac:dyDescent="0.35">
      <c r="B15" s="241" t="s">
        <v>183</v>
      </c>
    </row>
    <row r="16" spans="2:2" x14ac:dyDescent="0.35">
      <c r="B16" s="241" t="s">
        <v>184</v>
      </c>
    </row>
    <row r="17" spans="2:2" ht="28" x14ac:dyDescent="0.35">
      <c r="B17" s="241" t="s">
        <v>185</v>
      </c>
    </row>
    <row r="18" spans="2:2" ht="56" x14ac:dyDescent="0.35">
      <c r="B18" s="241" t="s">
        <v>186</v>
      </c>
    </row>
    <row r="19" spans="2:2" ht="84" x14ac:dyDescent="0.35">
      <c r="B19" s="241" t="s">
        <v>187</v>
      </c>
    </row>
    <row r="20" spans="2:2" ht="28" x14ac:dyDescent="0.35">
      <c r="B20" s="241" t="s">
        <v>188</v>
      </c>
    </row>
    <row r="21" spans="2:2" x14ac:dyDescent="0.35">
      <c r="B21" s="241" t="s">
        <v>189</v>
      </c>
    </row>
    <row r="22" spans="2:2" ht="28" x14ac:dyDescent="0.35">
      <c r="B22" s="241" t="s">
        <v>190</v>
      </c>
    </row>
    <row r="23" spans="2:2" ht="28" x14ac:dyDescent="0.35">
      <c r="B23" s="241" t="s">
        <v>191</v>
      </c>
    </row>
    <row r="24" spans="2:2" ht="28" x14ac:dyDescent="0.35">
      <c r="B24" s="241" t="s">
        <v>192</v>
      </c>
    </row>
    <row r="25" spans="2:2" ht="28" x14ac:dyDescent="0.35">
      <c r="B25" s="241" t="s">
        <v>193</v>
      </c>
    </row>
    <row r="26" spans="2:2" ht="28" x14ac:dyDescent="0.35">
      <c r="B26" s="241" t="s">
        <v>194</v>
      </c>
    </row>
    <row r="27" spans="2:2" x14ac:dyDescent="0.35">
      <c r="B27" s="290" t="s">
        <v>195</v>
      </c>
    </row>
    <row r="28" spans="2:2" x14ac:dyDescent="0.35">
      <c r="B28" s="241" t="s">
        <v>196</v>
      </c>
    </row>
    <row r="29" spans="2:2" x14ac:dyDescent="0.35">
      <c r="B29" s="241" t="s">
        <v>197</v>
      </c>
    </row>
    <row r="30" spans="2:2" x14ac:dyDescent="0.35">
      <c r="B30" s="241" t="s">
        <v>198</v>
      </c>
    </row>
    <row r="31" spans="2:2" x14ac:dyDescent="0.35">
      <c r="B31" s="241"/>
    </row>
    <row r="32" spans="2:2" x14ac:dyDescent="0.35">
      <c r="B32" s="242" t="s">
        <v>213</v>
      </c>
    </row>
    <row r="33" spans="2:2" x14ac:dyDescent="0.35">
      <c r="B33" s="241" t="s">
        <v>234</v>
      </c>
    </row>
    <row r="34" spans="2:2" x14ac:dyDescent="0.35">
      <c r="B34" s="241" t="s">
        <v>235</v>
      </c>
    </row>
    <row r="35" spans="2:2" ht="28" x14ac:dyDescent="0.35">
      <c r="B35" s="241" t="s">
        <v>214</v>
      </c>
    </row>
    <row r="36" spans="2:2" ht="42" x14ac:dyDescent="0.35">
      <c r="B36" s="241" t="s">
        <v>236</v>
      </c>
    </row>
    <row r="37" spans="2:2" ht="112" x14ac:dyDescent="0.35">
      <c r="B37" s="241" t="s">
        <v>215</v>
      </c>
    </row>
    <row r="38" spans="2:2" ht="28" x14ac:dyDescent="0.35">
      <c r="B38" s="241" t="s">
        <v>216</v>
      </c>
    </row>
    <row r="39" spans="2:2" x14ac:dyDescent="0.35">
      <c r="B39" s="241" t="s">
        <v>237</v>
      </c>
    </row>
    <row r="40" spans="2:2" x14ac:dyDescent="0.35">
      <c r="B40" s="241" t="s">
        <v>217</v>
      </c>
    </row>
    <row r="41" spans="2:2" x14ac:dyDescent="0.35">
      <c r="B41" s="241" t="s">
        <v>238</v>
      </c>
    </row>
    <row r="42" spans="2:2" ht="28" x14ac:dyDescent="0.35">
      <c r="B42" s="241" t="s">
        <v>218</v>
      </c>
    </row>
    <row r="43" spans="2:2" x14ac:dyDescent="0.35">
      <c r="B43" s="241" t="s">
        <v>219</v>
      </c>
    </row>
    <row r="44" spans="2:2" ht="42" x14ac:dyDescent="0.35">
      <c r="B44" s="241" t="s">
        <v>220</v>
      </c>
    </row>
    <row r="45" spans="2:2" x14ac:dyDescent="0.35">
      <c r="B45" s="241" t="s">
        <v>221</v>
      </c>
    </row>
    <row r="46" spans="2:2" ht="42" x14ac:dyDescent="0.35">
      <c r="B46" s="241" t="s">
        <v>222</v>
      </c>
    </row>
    <row r="47" spans="2:2" ht="28" x14ac:dyDescent="0.35">
      <c r="B47" s="241" t="s">
        <v>223</v>
      </c>
    </row>
    <row r="48" spans="2:2" ht="56" x14ac:dyDescent="0.35">
      <c r="B48" s="241" t="s">
        <v>224</v>
      </c>
    </row>
    <row r="49" spans="2:2" ht="70" x14ac:dyDescent="0.35">
      <c r="B49" s="241" t="s">
        <v>225</v>
      </c>
    </row>
    <row r="50" spans="2:2" ht="28.5" customHeight="1" x14ac:dyDescent="0.35">
      <c r="B50" s="241" t="s">
        <v>226</v>
      </c>
    </row>
    <row r="51" spans="2:2" x14ac:dyDescent="0.35">
      <c r="B51" s="242" t="s">
        <v>227</v>
      </c>
    </row>
    <row r="52" spans="2:2" ht="28.5" customHeight="1" x14ac:dyDescent="0.35">
      <c r="B52" s="241" t="s">
        <v>228</v>
      </c>
    </row>
    <row r="53" spans="2:2" x14ac:dyDescent="0.35">
      <c r="B53" s="241" t="s">
        <v>229</v>
      </c>
    </row>
    <row r="54" spans="2:2" ht="42" x14ac:dyDescent="0.35">
      <c r="B54" s="241" t="s">
        <v>230</v>
      </c>
    </row>
    <row r="55" spans="2:2" ht="70" x14ac:dyDescent="0.35">
      <c r="B55" s="241" t="s">
        <v>231</v>
      </c>
    </row>
    <row r="56" spans="2:2" x14ac:dyDescent="0.35">
      <c r="B56" s="241" t="s">
        <v>232</v>
      </c>
    </row>
    <row r="57" spans="2:2" x14ac:dyDescent="0.35">
      <c r="B57" s="242" t="s">
        <v>233</v>
      </c>
    </row>
    <row r="58" spans="2:2" ht="13.5" customHeight="1" x14ac:dyDescent="0.35">
      <c r="B58" s="241"/>
    </row>
    <row r="59" spans="2:2" x14ac:dyDescent="0.35">
      <c r="B59" s="242" t="s">
        <v>247</v>
      </c>
    </row>
    <row r="60" spans="2:2" ht="112" x14ac:dyDescent="0.35">
      <c r="B60" s="241" t="s">
        <v>248</v>
      </c>
    </row>
    <row r="61" spans="2:2" x14ac:dyDescent="0.35">
      <c r="B61" s="241" t="s">
        <v>819</v>
      </c>
    </row>
    <row r="62" spans="2:2" x14ac:dyDescent="0.35">
      <c r="B62" s="241" t="s">
        <v>820</v>
      </c>
    </row>
    <row r="63" spans="2:2" ht="56" x14ac:dyDescent="0.35">
      <c r="B63" s="241" t="s">
        <v>821</v>
      </c>
    </row>
    <row r="64" spans="2:2" x14ac:dyDescent="0.35">
      <c r="B64" s="241" t="s">
        <v>822</v>
      </c>
    </row>
    <row r="65" spans="2:2" x14ac:dyDescent="0.35">
      <c r="B65" s="241" t="s">
        <v>823</v>
      </c>
    </row>
    <row r="66" spans="2:2" x14ac:dyDescent="0.35">
      <c r="B66" s="242" t="s">
        <v>249</v>
      </c>
    </row>
    <row r="67" spans="2:2" ht="28" x14ac:dyDescent="0.35">
      <c r="B67" s="241" t="s">
        <v>250</v>
      </c>
    </row>
    <row r="68" spans="2:2" ht="28" x14ac:dyDescent="0.35">
      <c r="B68" s="241" t="s">
        <v>251</v>
      </c>
    </row>
    <row r="69" spans="2:2" ht="28" x14ac:dyDescent="0.35">
      <c r="B69" s="241" t="s">
        <v>252</v>
      </c>
    </row>
    <row r="70" spans="2:2" ht="42" x14ac:dyDescent="0.35">
      <c r="B70" s="241" t="s">
        <v>824</v>
      </c>
    </row>
    <row r="71" spans="2:2" x14ac:dyDescent="0.35">
      <c r="B71" s="241" t="s">
        <v>253</v>
      </c>
    </row>
    <row r="72" spans="2:2" x14ac:dyDescent="0.35">
      <c r="B72" s="241" t="s">
        <v>254</v>
      </c>
    </row>
    <row r="73" spans="2:2" x14ac:dyDescent="0.35">
      <c r="B73" s="242" t="s">
        <v>255</v>
      </c>
    </row>
    <row r="74" spans="2:2" x14ac:dyDescent="0.35">
      <c r="B74" s="241"/>
    </row>
    <row r="75" spans="2:2" x14ac:dyDescent="0.35">
      <c r="B75" s="242" t="s">
        <v>256</v>
      </c>
    </row>
    <row r="76" spans="2:2" x14ac:dyDescent="0.35">
      <c r="B76" s="241" t="s">
        <v>267</v>
      </c>
    </row>
    <row r="77" spans="2:2" ht="42" x14ac:dyDescent="0.35">
      <c r="B77" s="241" t="s">
        <v>268</v>
      </c>
    </row>
    <row r="78" spans="2:2" ht="42" x14ac:dyDescent="0.35">
      <c r="B78" s="241" t="s">
        <v>269</v>
      </c>
    </row>
    <row r="79" spans="2:2" x14ac:dyDescent="0.35">
      <c r="B79" s="241" t="s">
        <v>257</v>
      </c>
    </row>
    <row r="80" spans="2:2" ht="28" x14ac:dyDescent="0.35">
      <c r="B80" s="241" t="s">
        <v>270</v>
      </c>
    </row>
    <row r="81" spans="2:2" x14ac:dyDescent="0.35">
      <c r="B81" s="241" t="s">
        <v>271</v>
      </c>
    </row>
    <row r="82" spans="2:2" ht="42" x14ac:dyDescent="0.35">
      <c r="B82" s="241" t="s">
        <v>258</v>
      </c>
    </row>
    <row r="83" spans="2:2" x14ac:dyDescent="0.35">
      <c r="B83" s="242" t="s">
        <v>249</v>
      </c>
    </row>
    <row r="84" spans="2:2" ht="28" x14ac:dyDescent="0.35">
      <c r="B84" s="241" t="s">
        <v>259</v>
      </c>
    </row>
    <row r="85" spans="2:2" ht="28" x14ac:dyDescent="0.35">
      <c r="B85" s="241" t="s">
        <v>260</v>
      </c>
    </row>
    <row r="86" spans="2:2" ht="28" x14ac:dyDescent="0.35">
      <c r="B86" s="241" t="s">
        <v>261</v>
      </c>
    </row>
    <row r="87" spans="2:2" ht="28" x14ac:dyDescent="0.35">
      <c r="B87" s="241" t="s">
        <v>262</v>
      </c>
    </row>
    <row r="88" spans="2:2" ht="42" x14ac:dyDescent="0.35">
      <c r="B88" s="241" t="s">
        <v>263</v>
      </c>
    </row>
    <row r="89" spans="2:2" ht="28" x14ac:dyDescent="0.35">
      <c r="B89" s="241" t="s">
        <v>264</v>
      </c>
    </row>
    <row r="90" spans="2:2" x14ac:dyDescent="0.35">
      <c r="B90" s="241" t="s">
        <v>265</v>
      </c>
    </row>
    <row r="91" spans="2:2" x14ac:dyDescent="0.35">
      <c r="B91" s="242" t="s">
        <v>266</v>
      </c>
    </row>
    <row r="92" spans="2:2" x14ac:dyDescent="0.35">
      <c r="B92" s="241"/>
    </row>
    <row r="93" spans="2:2" x14ac:dyDescent="0.35">
      <c r="B93" s="242" t="s">
        <v>281</v>
      </c>
    </row>
    <row r="94" spans="2:2" ht="56" x14ac:dyDescent="0.35">
      <c r="B94" s="241" t="s">
        <v>282</v>
      </c>
    </row>
    <row r="95" spans="2:2" ht="98" x14ac:dyDescent="0.35">
      <c r="B95" s="241" t="s">
        <v>283</v>
      </c>
    </row>
    <row r="96" spans="2:2" ht="28" x14ac:dyDescent="0.35">
      <c r="B96" s="241" t="s">
        <v>284</v>
      </c>
    </row>
    <row r="97" spans="2:2" ht="28" x14ac:dyDescent="0.35">
      <c r="B97" s="241" t="s">
        <v>293</v>
      </c>
    </row>
    <row r="98" spans="2:2" ht="56" x14ac:dyDescent="0.35">
      <c r="B98" s="241" t="s">
        <v>294</v>
      </c>
    </row>
    <row r="99" spans="2:2" x14ac:dyDescent="0.35">
      <c r="B99" s="241" t="s">
        <v>295</v>
      </c>
    </row>
    <row r="100" spans="2:2" x14ac:dyDescent="0.35">
      <c r="B100" s="241" t="s">
        <v>296</v>
      </c>
    </row>
    <row r="101" spans="2:2" x14ac:dyDescent="0.35">
      <c r="B101" s="241" t="s">
        <v>285</v>
      </c>
    </row>
    <row r="102" spans="2:2" x14ac:dyDescent="0.35">
      <c r="B102" s="241" t="s">
        <v>299</v>
      </c>
    </row>
    <row r="103" spans="2:2" x14ac:dyDescent="0.35">
      <c r="B103" s="242" t="s">
        <v>249</v>
      </c>
    </row>
    <row r="104" spans="2:2" ht="28" x14ac:dyDescent="0.35">
      <c r="B104" s="241" t="s">
        <v>286</v>
      </c>
    </row>
    <row r="105" spans="2:2" ht="28" x14ac:dyDescent="0.35">
      <c r="B105" s="241" t="s">
        <v>287</v>
      </c>
    </row>
    <row r="106" spans="2:2" ht="70" x14ac:dyDescent="0.35">
      <c r="B106" s="241" t="s">
        <v>825</v>
      </c>
    </row>
    <row r="107" spans="2:2" ht="28" x14ac:dyDescent="0.35">
      <c r="B107" s="241" t="s">
        <v>288</v>
      </c>
    </row>
    <row r="108" spans="2:2" x14ac:dyDescent="0.35">
      <c r="B108" s="241" t="s">
        <v>289</v>
      </c>
    </row>
    <row r="109" spans="2:2" ht="112" x14ac:dyDescent="0.35">
      <c r="B109" s="241" t="s">
        <v>297</v>
      </c>
    </row>
    <row r="110" spans="2:2" x14ac:dyDescent="0.35">
      <c r="B110" s="241" t="s">
        <v>290</v>
      </c>
    </row>
    <row r="111" spans="2:2" ht="28" x14ac:dyDescent="0.35">
      <c r="B111" s="241" t="s">
        <v>298</v>
      </c>
    </row>
    <row r="112" spans="2:2" x14ac:dyDescent="0.35">
      <c r="B112" s="241" t="s">
        <v>291</v>
      </c>
    </row>
    <row r="113" spans="2:2" x14ac:dyDescent="0.35">
      <c r="B113" s="242" t="s">
        <v>292</v>
      </c>
    </row>
    <row r="114" spans="2:2" x14ac:dyDescent="0.35">
      <c r="B114" s="241"/>
    </row>
    <row r="115" spans="2:2" x14ac:dyDescent="0.35">
      <c r="B115" s="242" t="s">
        <v>310</v>
      </c>
    </row>
    <row r="116" spans="2:2" ht="42" x14ac:dyDescent="0.35">
      <c r="B116" s="241" t="s">
        <v>311</v>
      </c>
    </row>
    <row r="117" spans="2:2" x14ac:dyDescent="0.35">
      <c r="B117" s="241" t="s">
        <v>323</v>
      </c>
    </row>
    <row r="118" spans="2:2" x14ac:dyDescent="0.35">
      <c r="B118" s="241" t="s">
        <v>312</v>
      </c>
    </row>
    <row r="119" spans="2:2" ht="56" x14ac:dyDescent="0.35">
      <c r="B119" s="241" t="s">
        <v>350</v>
      </c>
    </row>
    <row r="121" spans="2:2" x14ac:dyDescent="0.35">
      <c r="B121" s="241" t="s">
        <v>313</v>
      </c>
    </row>
    <row r="122" spans="2:2" x14ac:dyDescent="0.35">
      <c r="B122" s="241" t="s">
        <v>324</v>
      </c>
    </row>
    <row r="123" spans="2:2" x14ac:dyDescent="0.35">
      <c r="B123" s="241" t="s">
        <v>314</v>
      </c>
    </row>
    <row r="124" spans="2:2" x14ac:dyDescent="0.35">
      <c r="B124" s="241" t="s">
        <v>315</v>
      </c>
    </row>
    <row r="125" spans="2:2" x14ac:dyDescent="0.35">
      <c r="B125" s="241" t="s">
        <v>316</v>
      </c>
    </row>
    <row r="126" spans="2:2" x14ac:dyDescent="0.35">
      <c r="B126" s="241" t="s">
        <v>325</v>
      </c>
    </row>
    <row r="127" spans="2:2" x14ac:dyDescent="0.35">
      <c r="B127" s="242" t="s">
        <v>178</v>
      </c>
    </row>
    <row r="128" spans="2:2" ht="28" x14ac:dyDescent="0.35">
      <c r="B128" s="241" t="s">
        <v>317</v>
      </c>
    </row>
    <row r="129" spans="2:2" ht="28" x14ac:dyDescent="0.35">
      <c r="B129" s="241" t="s">
        <v>318</v>
      </c>
    </row>
    <row r="130" spans="2:2" ht="56" x14ac:dyDescent="0.35">
      <c r="B130" s="241" t="s">
        <v>319</v>
      </c>
    </row>
    <row r="131" spans="2:2" x14ac:dyDescent="0.35">
      <c r="B131" s="241" t="s">
        <v>320</v>
      </c>
    </row>
    <row r="132" spans="2:2" x14ac:dyDescent="0.35">
      <c r="B132" s="241" t="s">
        <v>321</v>
      </c>
    </row>
    <row r="133" spans="2:2" x14ac:dyDescent="0.35">
      <c r="B133" s="242" t="s">
        <v>322</v>
      </c>
    </row>
    <row r="134" spans="2:2" x14ac:dyDescent="0.35">
      <c r="B134" s="241"/>
    </row>
    <row r="135" spans="2:2" x14ac:dyDescent="0.35">
      <c r="B135" s="242" t="s">
        <v>327</v>
      </c>
    </row>
    <row r="136" spans="2:2" x14ac:dyDescent="0.35">
      <c r="B136" s="241" t="s">
        <v>345</v>
      </c>
    </row>
    <row r="137" spans="2:2" x14ac:dyDescent="0.35">
      <c r="B137" s="241" t="s">
        <v>346</v>
      </c>
    </row>
    <row r="138" spans="2:2" x14ac:dyDescent="0.35">
      <c r="B138" s="241" t="s">
        <v>328</v>
      </c>
    </row>
    <row r="139" spans="2:2" ht="56" x14ac:dyDescent="0.35">
      <c r="B139" s="241" t="s">
        <v>347</v>
      </c>
    </row>
    <row r="140" spans="2:2" x14ac:dyDescent="0.35">
      <c r="B140" s="241" t="s">
        <v>348</v>
      </c>
    </row>
    <row r="141" spans="2:2" ht="28" x14ac:dyDescent="0.35">
      <c r="B141" s="241" t="s">
        <v>329</v>
      </c>
    </row>
    <row r="142" spans="2:2" x14ac:dyDescent="0.35">
      <c r="B142" s="241" t="s">
        <v>330</v>
      </c>
    </row>
    <row r="144" spans="2:2" x14ac:dyDescent="0.35">
      <c r="B144" s="241" t="s">
        <v>331</v>
      </c>
    </row>
    <row r="145" spans="2:2" x14ac:dyDescent="0.35">
      <c r="B145" s="241" t="s">
        <v>349</v>
      </c>
    </row>
    <row r="146" spans="2:2" x14ac:dyDescent="0.35">
      <c r="B146" s="242" t="s">
        <v>249</v>
      </c>
    </row>
    <row r="147" spans="2:2" ht="42" x14ac:dyDescent="0.35">
      <c r="B147" s="241" t="s">
        <v>332</v>
      </c>
    </row>
    <row r="148" spans="2:2" x14ac:dyDescent="0.35">
      <c r="B148" s="241" t="s">
        <v>333</v>
      </c>
    </row>
    <row r="149" spans="2:2" x14ac:dyDescent="0.35">
      <c r="B149" s="241" t="s">
        <v>334</v>
      </c>
    </row>
    <row r="150" spans="2:2" ht="42" x14ac:dyDescent="0.35">
      <c r="B150" s="241" t="s">
        <v>335</v>
      </c>
    </row>
    <row r="151" spans="2:2" ht="56" x14ac:dyDescent="0.35">
      <c r="B151" s="241" t="s">
        <v>336</v>
      </c>
    </row>
    <row r="152" spans="2:2" ht="56" x14ac:dyDescent="0.35">
      <c r="B152" s="241" t="s">
        <v>337</v>
      </c>
    </row>
    <row r="153" spans="2:2" ht="42" x14ac:dyDescent="0.35">
      <c r="B153" s="241" t="s">
        <v>338</v>
      </c>
    </row>
    <row r="154" spans="2:2" x14ac:dyDescent="0.35">
      <c r="B154" s="241" t="s">
        <v>339</v>
      </c>
    </row>
    <row r="155" spans="2:2" ht="56" x14ac:dyDescent="0.35">
      <c r="B155" s="241" t="s">
        <v>340</v>
      </c>
    </row>
    <row r="156" spans="2:2" ht="42" x14ac:dyDescent="0.35">
      <c r="B156" s="241" t="s">
        <v>341</v>
      </c>
    </row>
    <row r="157" spans="2:2" ht="42" x14ac:dyDescent="0.35">
      <c r="B157" s="241" t="s">
        <v>342</v>
      </c>
    </row>
    <row r="158" spans="2:2" x14ac:dyDescent="0.35">
      <c r="B158" s="241" t="s">
        <v>343</v>
      </c>
    </row>
    <row r="159" spans="2:2" x14ac:dyDescent="0.35">
      <c r="B159" s="242" t="s">
        <v>344</v>
      </c>
    </row>
    <row r="160" spans="2:2" x14ac:dyDescent="0.35">
      <c r="B160" s="241"/>
    </row>
    <row r="161" spans="2:2" x14ac:dyDescent="0.35">
      <c r="B161" s="242" t="s">
        <v>358</v>
      </c>
    </row>
    <row r="162" spans="2:2" x14ac:dyDescent="0.35">
      <c r="B162" s="241"/>
    </row>
    <row r="163" spans="2:2" ht="28" x14ac:dyDescent="0.35">
      <c r="B163" s="241" t="s">
        <v>359</v>
      </c>
    </row>
    <row r="164" spans="2:2" x14ac:dyDescent="0.35">
      <c r="B164" s="241" t="s">
        <v>360</v>
      </c>
    </row>
    <row r="165" spans="2:2" ht="84" x14ac:dyDescent="0.35">
      <c r="B165" s="241" t="s">
        <v>361</v>
      </c>
    </row>
    <row r="166" spans="2:2" x14ac:dyDescent="0.35">
      <c r="B166" s="241" t="s">
        <v>362</v>
      </c>
    </row>
    <row r="167" spans="2:2" x14ac:dyDescent="0.35">
      <c r="B167" s="242" t="s">
        <v>363</v>
      </c>
    </row>
    <row r="168" spans="2:2" ht="28" x14ac:dyDescent="0.35">
      <c r="B168" s="241" t="s">
        <v>364</v>
      </c>
    </row>
    <row r="169" spans="2:2" x14ac:dyDescent="0.35">
      <c r="B169" s="241" t="s">
        <v>365</v>
      </c>
    </row>
    <row r="170" spans="2:2" x14ac:dyDescent="0.35">
      <c r="B170" s="241" t="s">
        <v>366</v>
      </c>
    </row>
    <row r="171" spans="2:2" ht="28" x14ac:dyDescent="0.35">
      <c r="B171" s="241" t="s">
        <v>367</v>
      </c>
    </row>
    <row r="172" spans="2:2" ht="28" x14ac:dyDescent="0.35">
      <c r="B172" s="241" t="s">
        <v>368</v>
      </c>
    </row>
    <row r="173" spans="2:2" x14ac:dyDescent="0.35">
      <c r="B173" s="241" t="s">
        <v>369</v>
      </c>
    </row>
    <row r="174" spans="2:2" ht="28" x14ac:dyDescent="0.35">
      <c r="B174" s="241" t="s">
        <v>370</v>
      </c>
    </row>
    <row r="175" spans="2:2" x14ac:dyDescent="0.35">
      <c r="B175" s="241" t="s">
        <v>371</v>
      </c>
    </row>
    <row r="176" spans="2:2" x14ac:dyDescent="0.35">
      <c r="B176" s="241"/>
    </row>
    <row r="177" spans="2:2" x14ac:dyDescent="0.35">
      <c r="B177" s="242" t="s">
        <v>372</v>
      </c>
    </row>
    <row r="178" spans="2:2" x14ac:dyDescent="0.35">
      <c r="B178" s="241"/>
    </row>
    <row r="179" spans="2:2" x14ac:dyDescent="0.35">
      <c r="B179" s="242" t="s">
        <v>375</v>
      </c>
    </row>
    <row r="180" spans="2:2" x14ac:dyDescent="0.35">
      <c r="B180" s="241"/>
    </row>
    <row r="181" spans="2:2" x14ac:dyDescent="0.35">
      <c r="B181" s="241" t="s">
        <v>376</v>
      </c>
    </row>
    <row r="182" spans="2:2" x14ac:dyDescent="0.35">
      <c r="B182" s="241" t="s">
        <v>383</v>
      </c>
    </row>
    <row r="183" spans="2:2" x14ac:dyDescent="0.35">
      <c r="B183" s="241" t="s">
        <v>377</v>
      </c>
    </row>
    <row r="184" spans="2:2" ht="98" x14ac:dyDescent="0.35">
      <c r="B184" s="241" t="s">
        <v>378</v>
      </c>
    </row>
    <row r="185" spans="2:2" x14ac:dyDescent="0.35">
      <c r="B185" s="242" t="s">
        <v>363</v>
      </c>
    </row>
    <row r="186" spans="2:2" ht="28" x14ac:dyDescent="0.35">
      <c r="B186" s="241" t="s">
        <v>379</v>
      </c>
    </row>
    <row r="187" spans="2:2" ht="42" x14ac:dyDescent="0.35">
      <c r="B187" s="241" t="s">
        <v>380</v>
      </c>
    </row>
    <row r="188" spans="2:2" ht="42" x14ac:dyDescent="0.35">
      <c r="B188" s="241" t="s">
        <v>381</v>
      </c>
    </row>
    <row r="189" spans="2:2" x14ac:dyDescent="0.35">
      <c r="B189" s="241" t="s">
        <v>382</v>
      </c>
    </row>
    <row r="190" spans="2:2" x14ac:dyDescent="0.35">
      <c r="B190" s="241"/>
    </row>
    <row r="191" spans="2:2" x14ac:dyDescent="0.35">
      <c r="B191" s="242" t="s">
        <v>372</v>
      </c>
    </row>
    <row r="192" spans="2:2" x14ac:dyDescent="0.35">
      <c r="B192" s="241"/>
    </row>
    <row r="193" spans="2:2" x14ac:dyDescent="0.35">
      <c r="B193" s="338" t="s">
        <v>386</v>
      </c>
    </row>
    <row r="194" spans="2:2" x14ac:dyDescent="0.35">
      <c r="B194" s="241"/>
    </row>
    <row r="195" spans="2:2" x14ac:dyDescent="0.35">
      <c r="B195" s="241" t="s">
        <v>826</v>
      </c>
    </row>
    <row r="196" spans="2:2" ht="28" x14ac:dyDescent="0.35">
      <c r="B196" s="241" t="s">
        <v>827</v>
      </c>
    </row>
    <row r="197" spans="2:2" x14ac:dyDescent="0.35">
      <c r="B197" s="241" t="s">
        <v>828</v>
      </c>
    </row>
    <row r="198" spans="2:2" x14ac:dyDescent="0.35">
      <c r="B198" s="241" t="s">
        <v>387</v>
      </c>
    </row>
    <row r="199" spans="2:2" ht="28" x14ac:dyDescent="0.35">
      <c r="B199" s="241" t="s">
        <v>388</v>
      </c>
    </row>
    <row r="200" spans="2:2" x14ac:dyDescent="0.35">
      <c r="B200" s="241" t="s">
        <v>389</v>
      </c>
    </row>
    <row r="201" spans="2:2" ht="28" x14ac:dyDescent="0.35">
      <c r="B201" s="241" t="s">
        <v>390</v>
      </c>
    </row>
    <row r="202" spans="2:2" x14ac:dyDescent="0.35">
      <c r="B202" s="241" t="s">
        <v>829</v>
      </c>
    </row>
    <row r="203" spans="2:2" x14ac:dyDescent="0.35">
      <c r="B203" s="241" t="s">
        <v>391</v>
      </c>
    </row>
    <row r="204" spans="2:2" x14ac:dyDescent="0.35">
      <c r="B204" s="241" t="s">
        <v>392</v>
      </c>
    </row>
    <row r="205" spans="2:2" x14ac:dyDescent="0.35">
      <c r="B205" s="241" t="s">
        <v>393</v>
      </c>
    </row>
    <row r="206" spans="2:2" ht="28" x14ac:dyDescent="0.35">
      <c r="B206" s="241" t="s">
        <v>394</v>
      </c>
    </row>
    <row r="207" spans="2:2" ht="84" x14ac:dyDescent="0.35">
      <c r="B207" s="241" t="s">
        <v>830</v>
      </c>
    </row>
    <row r="208" spans="2:2" ht="56" x14ac:dyDescent="0.35">
      <c r="B208" s="241" t="s">
        <v>831</v>
      </c>
    </row>
    <row r="209" spans="2:2" ht="45" customHeight="1" x14ac:dyDescent="0.35">
      <c r="B209" s="241" t="s">
        <v>395</v>
      </c>
    </row>
    <row r="210" spans="2:2" x14ac:dyDescent="0.35">
      <c r="B210" s="241"/>
    </row>
    <row r="211" spans="2:2" x14ac:dyDescent="0.35">
      <c r="B211" s="241" t="s">
        <v>396</v>
      </c>
    </row>
    <row r="212" spans="2:2" x14ac:dyDescent="0.35">
      <c r="B212" s="241"/>
    </row>
    <row r="213" spans="2:2" x14ac:dyDescent="0.35">
      <c r="B213" s="338" t="s">
        <v>397</v>
      </c>
    </row>
    <row r="214" spans="2:2" x14ac:dyDescent="0.35">
      <c r="B214" s="241"/>
    </row>
    <row r="215" spans="2:2" x14ac:dyDescent="0.35">
      <c r="B215" s="241" t="s">
        <v>826</v>
      </c>
    </row>
    <row r="216" spans="2:2" ht="42" x14ac:dyDescent="0.35">
      <c r="B216" s="241" t="s">
        <v>832</v>
      </c>
    </row>
    <row r="217" spans="2:2" x14ac:dyDescent="0.35">
      <c r="B217" s="241" t="s">
        <v>833</v>
      </c>
    </row>
    <row r="218" spans="2:2" x14ac:dyDescent="0.35">
      <c r="B218" s="241" t="s">
        <v>398</v>
      </c>
    </row>
    <row r="219" spans="2:2" x14ac:dyDescent="0.35">
      <c r="B219" s="241" t="s">
        <v>399</v>
      </c>
    </row>
    <row r="220" spans="2:2" x14ac:dyDescent="0.35">
      <c r="B220" s="241" t="s">
        <v>400</v>
      </c>
    </row>
    <row r="221" spans="2:2" ht="28" x14ac:dyDescent="0.35">
      <c r="B221" s="241" t="s">
        <v>401</v>
      </c>
    </row>
    <row r="222" spans="2:2" x14ac:dyDescent="0.35">
      <c r="B222" s="241" t="s">
        <v>829</v>
      </c>
    </row>
    <row r="223" spans="2:2" x14ac:dyDescent="0.35">
      <c r="B223" s="241" t="s">
        <v>402</v>
      </c>
    </row>
    <row r="224" spans="2:2" x14ac:dyDescent="0.35">
      <c r="B224" s="241" t="s">
        <v>403</v>
      </c>
    </row>
    <row r="225" spans="2:2" ht="28" x14ac:dyDescent="0.35">
      <c r="B225" s="241" t="s">
        <v>834</v>
      </c>
    </row>
    <row r="226" spans="2:2" x14ac:dyDescent="0.35">
      <c r="B226" s="241" t="s">
        <v>404</v>
      </c>
    </row>
    <row r="227" spans="2:2" x14ac:dyDescent="0.35">
      <c r="B227" s="241" t="s">
        <v>405</v>
      </c>
    </row>
    <row r="228" spans="2:2" x14ac:dyDescent="0.35">
      <c r="B228" s="241" t="s">
        <v>406</v>
      </c>
    </row>
    <row r="229" spans="2:2" x14ac:dyDescent="0.35">
      <c r="B229" s="241"/>
    </row>
    <row r="230" spans="2:2" x14ac:dyDescent="0.35">
      <c r="B230" s="241" t="s">
        <v>396</v>
      </c>
    </row>
    <row r="231" spans="2:2" x14ac:dyDescent="0.35">
      <c r="B231" s="241"/>
    </row>
    <row r="232" spans="2:2" x14ac:dyDescent="0.35">
      <c r="B232" s="242" t="s">
        <v>411</v>
      </c>
    </row>
    <row r="233" spans="2:2" x14ac:dyDescent="0.35">
      <c r="B233" s="241" t="s">
        <v>835</v>
      </c>
    </row>
    <row r="234" spans="2:2" x14ac:dyDescent="0.35">
      <c r="B234" s="241" t="s">
        <v>836</v>
      </c>
    </row>
    <row r="235" spans="2:2" ht="42" x14ac:dyDescent="0.35">
      <c r="B235" s="241" t="s">
        <v>837</v>
      </c>
    </row>
    <row r="236" spans="2:2" x14ac:dyDescent="0.35">
      <c r="B236" s="241" t="s">
        <v>412</v>
      </c>
    </row>
    <row r="237" spans="2:2" ht="56" x14ac:dyDescent="0.35">
      <c r="B237" s="241" t="s">
        <v>838</v>
      </c>
    </row>
    <row r="238" spans="2:2" x14ac:dyDescent="0.35">
      <c r="B238" s="241" t="s">
        <v>413</v>
      </c>
    </row>
    <row r="239" spans="2:2" ht="42" x14ac:dyDescent="0.35">
      <c r="B239" s="241" t="s">
        <v>414</v>
      </c>
    </row>
    <row r="240" spans="2:2" ht="42" x14ac:dyDescent="0.35">
      <c r="B240" s="241" t="s">
        <v>415</v>
      </c>
    </row>
    <row r="241" spans="2:2" x14ac:dyDescent="0.35">
      <c r="B241" s="241" t="s">
        <v>839</v>
      </c>
    </row>
    <row r="242" spans="2:2" x14ac:dyDescent="0.35">
      <c r="B242" s="241" t="s">
        <v>840</v>
      </c>
    </row>
    <row r="243" spans="2:2" ht="42" x14ac:dyDescent="0.35">
      <c r="B243" s="241" t="s">
        <v>841</v>
      </c>
    </row>
    <row r="244" spans="2:2" x14ac:dyDescent="0.35">
      <c r="B244" s="241" t="s">
        <v>416</v>
      </c>
    </row>
    <row r="245" spans="2:2" x14ac:dyDescent="0.35">
      <c r="B245" s="241" t="s">
        <v>417</v>
      </c>
    </row>
    <row r="246" spans="2:2" x14ac:dyDescent="0.35">
      <c r="B246" s="241" t="s">
        <v>418</v>
      </c>
    </row>
    <row r="247" spans="2:2" x14ac:dyDescent="0.35">
      <c r="B247" s="241" t="s">
        <v>419</v>
      </c>
    </row>
    <row r="248" spans="2:2" x14ac:dyDescent="0.35">
      <c r="B248" s="241" t="s">
        <v>420</v>
      </c>
    </row>
    <row r="249" spans="2:2" x14ac:dyDescent="0.35">
      <c r="B249" s="241" t="s">
        <v>421</v>
      </c>
    </row>
    <row r="250" spans="2:2" x14ac:dyDescent="0.35">
      <c r="B250" s="241" t="s">
        <v>422</v>
      </c>
    </row>
    <row r="251" spans="2:2" ht="28" x14ac:dyDescent="0.35">
      <c r="B251" s="241" t="s">
        <v>423</v>
      </c>
    </row>
    <row r="252" spans="2:2" ht="28" x14ac:dyDescent="0.35">
      <c r="B252" s="241" t="s">
        <v>424</v>
      </c>
    </row>
    <row r="253" spans="2:2" ht="28" x14ac:dyDescent="0.35">
      <c r="B253" s="241" t="s">
        <v>425</v>
      </c>
    </row>
    <row r="254" spans="2:2" ht="28" x14ac:dyDescent="0.35">
      <c r="B254" s="241" t="s">
        <v>426</v>
      </c>
    </row>
    <row r="256" spans="2:2" x14ac:dyDescent="0.35">
      <c r="B256" s="241" t="s">
        <v>427</v>
      </c>
    </row>
    <row r="257" spans="2:2" x14ac:dyDescent="0.35">
      <c r="B257" s="242" t="s">
        <v>428</v>
      </c>
    </row>
    <row r="258" spans="2:2" x14ac:dyDescent="0.35">
      <c r="B258" s="241"/>
    </row>
    <row r="259" spans="2:2" x14ac:dyDescent="0.35">
      <c r="B259" s="242" t="s">
        <v>429</v>
      </c>
    </row>
    <row r="260" spans="2:2" ht="42" x14ac:dyDescent="0.35">
      <c r="B260" s="241" t="s">
        <v>430</v>
      </c>
    </row>
    <row r="261" spans="2:2" x14ac:dyDescent="0.35">
      <c r="B261" s="241" t="s">
        <v>445</v>
      </c>
    </row>
    <row r="262" spans="2:2" ht="56" x14ac:dyDescent="0.35">
      <c r="B262" s="241" t="s">
        <v>431</v>
      </c>
    </row>
    <row r="263" spans="2:2" x14ac:dyDescent="0.35">
      <c r="B263" s="241" t="s">
        <v>446</v>
      </c>
    </row>
    <row r="264" spans="2:2" ht="42" x14ac:dyDescent="0.35">
      <c r="B264" s="241" t="s">
        <v>432</v>
      </c>
    </row>
    <row r="265" spans="2:2" x14ac:dyDescent="0.35">
      <c r="B265" s="241" t="s">
        <v>433</v>
      </c>
    </row>
    <row r="266" spans="2:2" x14ac:dyDescent="0.35">
      <c r="B266" s="241" t="s">
        <v>434</v>
      </c>
    </row>
    <row r="268" spans="2:2" ht="56" x14ac:dyDescent="0.35">
      <c r="B268" s="241" t="s">
        <v>435</v>
      </c>
    </row>
    <row r="269" spans="2:2" x14ac:dyDescent="0.35">
      <c r="B269" s="241" t="s">
        <v>436</v>
      </c>
    </row>
    <row r="270" spans="2:2" x14ac:dyDescent="0.35">
      <c r="B270" s="241" t="s">
        <v>437</v>
      </c>
    </row>
    <row r="272" spans="2:2" ht="42" x14ac:dyDescent="0.35">
      <c r="B272" s="241" t="s">
        <v>438</v>
      </c>
    </row>
    <row r="273" spans="2:2" ht="42" x14ac:dyDescent="0.35">
      <c r="B273" s="241" t="s">
        <v>439</v>
      </c>
    </row>
    <row r="274" spans="2:2" x14ac:dyDescent="0.35">
      <c r="B274" s="241" t="s">
        <v>440</v>
      </c>
    </row>
    <row r="276" spans="2:2" x14ac:dyDescent="0.35">
      <c r="B276" s="242" t="s">
        <v>441</v>
      </c>
    </row>
    <row r="277" spans="2:2" ht="28" x14ac:dyDescent="0.35">
      <c r="B277" s="241" t="s">
        <v>447</v>
      </c>
    </row>
    <row r="278" spans="2:2" ht="70" x14ac:dyDescent="0.35">
      <c r="B278" s="241" t="s">
        <v>442</v>
      </c>
    </row>
    <row r="279" spans="2:2" ht="70" x14ac:dyDescent="0.35">
      <c r="B279" s="241" t="s">
        <v>448</v>
      </c>
    </row>
    <row r="280" spans="2:2" ht="42" x14ac:dyDescent="0.35">
      <c r="B280" s="241" t="s">
        <v>443</v>
      </c>
    </row>
    <row r="281" spans="2:2" x14ac:dyDescent="0.35">
      <c r="B281" s="241" t="s">
        <v>444</v>
      </c>
    </row>
    <row r="282" spans="2:2" x14ac:dyDescent="0.35">
      <c r="B282" s="241" t="s">
        <v>449</v>
      </c>
    </row>
    <row r="283" spans="2:2" x14ac:dyDescent="0.35">
      <c r="B283" s="241"/>
    </row>
    <row r="284" spans="2:2" x14ac:dyDescent="0.35">
      <c r="B284" s="242" t="s">
        <v>458</v>
      </c>
    </row>
    <row r="285" spans="2:2" ht="28" x14ac:dyDescent="0.35">
      <c r="B285" s="241" t="s">
        <v>842</v>
      </c>
    </row>
    <row r="286" spans="2:2" ht="28" x14ac:dyDescent="0.35">
      <c r="B286" s="241" t="s">
        <v>843</v>
      </c>
    </row>
    <row r="287" spans="2:2" ht="56" x14ac:dyDescent="0.35">
      <c r="B287" s="241" t="s">
        <v>459</v>
      </c>
    </row>
    <row r="288" spans="2:2" x14ac:dyDescent="0.35">
      <c r="B288" s="241" t="s">
        <v>844</v>
      </c>
    </row>
    <row r="289" spans="2:2" x14ac:dyDescent="0.35">
      <c r="B289" s="241" t="s">
        <v>460</v>
      </c>
    </row>
    <row r="290" spans="2:2" x14ac:dyDescent="0.35">
      <c r="B290" s="241" t="s">
        <v>461</v>
      </c>
    </row>
    <row r="291" spans="2:2" ht="56" x14ac:dyDescent="0.35">
      <c r="B291" s="241" t="s">
        <v>845</v>
      </c>
    </row>
    <row r="292" spans="2:2" ht="42" x14ac:dyDescent="0.35">
      <c r="B292" s="241" t="s">
        <v>462</v>
      </c>
    </row>
    <row r="293" spans="2:2" x14ac:dyDescent="0.35">
      <c r="B293" s="241" t="s">
        <v>846</v>
      </c>
    </row>
    <row r="294" spans="2:2" ht="126" x14ac:dyDescent="0.35">
      <c r="B294" s="241" t="s">
        <v>463</v>
      </c>
    </row>
    <row r="295" spans="2:2" ht="28" x14ac:dyDescent="0.35">
      <c r="B295" s="241" t="s">
        <v>464</v>
      </c>
    </row>
    <row r="296" spans="2:2" x14ac:dyDescent="0.35">
      <c r="B296" s="242" t="s">
        <v>178</v>
      </c>
    </row>
    <row r="297" spans="2:2" ht="42" x14ac:dyDescent="0.35">
      <c r="B297" s="241" t="s">
        <v>465</v>
      </c>
    </row>
    <row r="298" spans="2:2" ht="28" x14ac:dyDescent="0.35">
      <c r="B298" s="241" t="s">
        <v>466</v>
      </c>
    </row>
    <row r="299" spans="2:2" x14ac:dyDescent="0.35">
      <c r="B299" s="241" t="s">
        <v>467</v>
      </c>
    </row>
    <row r="300" spans="2:2" ht="42" x14ac:dyDescent="0.35">
      <c r="B300" s="241" t="s">
        <v>468</v>
      </c>
    </row>
    <row r="301" spans="2:2" ht="28" x14ac:dyDescent="0.35">
      <c r="B301" s="241" t="s">
        <v>469</v>
      </c>
    </row>
    <row r="302" spans="2:2" ht="28" x14ac:dyDescent="0.35">
      <c r="B302" s="241" t="s">
        <v>470</v>
      </c>
    </row>
    <row r="303" spans="2:2" ht="28" x14ac:dyDescent="0.35">
      <c r="B303" s="241" t="s">
        <v>471</v>
      </c>
    </row>
    <row r="304" spans="2:2" x14ac:dyDescent="0.35">
      <c r="B304" s="241" t="s">
        <v>472</v>
      </c>
    </row>
    <row r="305" spans="2:2" x14ac:dyDescent="0.35">
      <c r="B305" s="241" t="s">
        <v>473</v>
      </c>
    </row>
    <row r="306" spans="2:2" x14ac:dyDescent="0.35">
      <c r="B306" s="242" t="s">
        <v>474</v>
      </c>
    </row>
    <row r="307" spans="2:2" x14ac:dyDescent="0.35">
      <c r="B307" s="241"/>
    </row>
    <row r="308" spans="2:2" x14ac:dyDescent="0.35">
      <c r="B308" s="242" t="s">
        <v>480</v>
      </c>
    </row>
    <row r="309" spans="2:2" x14ac:dyDescent="0.35">
      <c r="B309" s="241" t="s">
        <v>847</v>
      </c>
    </row>
    <row r="310" spans="2:2" ht="28" x14ac:dyDescent="0.35">
      <c r="B310" s="241" t="s">
        <v>848</v>
      </c>
    </row>
    <row r="311" spans="2:2" ht="70" x14ac:dyDescent="0.35">
      <c r="B311" s="241" t="s">
        <v>849</v>
      </c>
    </row>
    <row r="312" spans="2:2" x14ac:dyDescent="0.35">
      <c r="B312" s="241" t="s">
        <v>481</v>
      </c>
    </row>
    <row r="313" spans="2:2" ht="28" x14ac:dyDescent="0.35">
      <c r="B313" s="241" t="s">
        <v>850</v>
      </c>
    </row>
    <row r="314" spans="2:2" x14ac:dyDescent="0.35">
      <c r="B314" s="241" t="s">
        <v>482</v>
      </c>
    </row>
    <row r="315" spans="2:2" x14ac:dyDescent="0.35">
      <c r="B315" s="241" t="s">
        <v>851</v>
      </c>
    </row>
    <row r="316" spans="2:2" x14ac:dyDescent="0.35">
      <c r="B316" s="242" t="s">
        <v>249</v>
      </c>
    </row>
    <row r="317" spans="2:2" ht="56" x14ac:dyDescent="0.35">
      <c r="B317" s="241" t="s">
        <v>483</v>
      </c>
    </row>
    <row r="318" spans="2:2" ht="28" x14ac:dyDescent="0.35">
      <c r="B318" s="241" t="s">
        <v>852</v>
      </c>
    </row>
    <row r="319" spans="2:2" ht="42" x14ac:dyDescent="0.35">
      <c r="B319" s="241" t="s">
        <v>484</v>
      </c>
    </row>
    <row r="320" spans="2:2" x14ac:dyDescent="0.35">
      <c r="B320" s="241" t="s">
        <v>485</v>
      </c>
    </row>
    <row r="321" spans="2:2" x14ac:dyDescent="0.35">
      <c r="B321" s="241" t="s">
        <v>486</v>
      </c>
    </row>
    <row r="322" spans="2:2" x14ac:dyDescent="0.35">
      <c r="B322" s="241"/>
    </row>
    <row r="323" spans="2:2" x14ac:dyDescent="0.35">
      <c r="B323" s="339" t="s">
        <v>488</v>
      </c>
    </row>
    <row r="324" spans="2:2" x14ac:dyDescent="0.35">
      <c r="B324" s="340"/>
    </row>
    <row r="325" spans="2:2" ht="84" x14ac:dyDescent="0.35">
      <c r="B325" s="340" t="s">
        <v>489</v>
      </c>
    </row>
    <row r="326" spans="2:2" ht="42" x14ac:dyDescent="0.35">
      <c r="B326" s="340" t="s">
        <v>490</v>
      </c>
    </row>
    <row r="327" spans="2:2" ht="28" x14ac:dyDescent="0.35">
      <c r="B327" s="340" t="s">
        <v>491</v>
      </c>
    </row>
    <row r="328" spans="2:2" ht="28" x14ac:dyDescent="0.35">
      <c r="B328" s="340" t="s">
        <v>492</v>
      </c>
    </row>
    <row r="329" spans="2:2" ht="28" x14ac:dyDescent="0.35">
      <c r="B329" s="340" t="s">
        <v>493</v>
      </c>
    </row>
    <row r="330" spans="2:2" x14ac:dyDescent="0.35">
      <c r="B330" s="340" t="s">
        <v>494</v>
      </c>
    </row>
    <row r="331" spans="2:2" ht="28" x14ac:dyDescent="0.35">
      <c r="B331" s="340" t="s">
        <v>495</v>
      </c>
    </row>
    <row r="332" spans="2:2" x14ac:dyDescent="0.35">
      <c r="B332" s="340"/>
    </row>
    <row r="333" spans="2:2" x14ac:dyDescent="0.35">
      <c r="B333" s="340" t="s">
        <v>496</v>
      </c>
    </row>
    <row r="334" spans="2:2" ht="28" x14ac:dyDescent="0.35">
      <c r="B334" s="340" t="s">
        <v>497</v>
      </c>
    </row>
    <row r="335" spans="2:2" x14ac:dyDescent="0.35">
      <c r="B335" s="340" t="s">
        <v>498</v>
      </c>
    </row>
    <row r="336" spans="2:2" x14ac:dyDescent="0.35">
      <c r="B336" s="241"/>
    </row>
    <row r="337" spans="2:2" x14ac:dyDescent="0.35">
      <c r="B337" s="340" t="s">
        <v>499</v>
      </c>
    </row>
    <row r="338" spans="2:2" ht="28" x14ac:dyDescent="0.35">
      <c r="B338" s="340" t="s">
        <v>500</v>
      </c>
    </row>
    <row r="339" spans="2:2" ht="42" x14ac:dyDescent="0.35">
      <c r="B339" s="340" t="s">
        <v>501</v>
      </c>
    </row>
    <row r="340" spans="2:2" x14ac:dyDescent="0.35">
      <c r="B340" s="340"/>
    </row>
    <row r="341" spans="2:2" ht="42" x14ac:dyDescent="0.35">
      <c r="B341" s="340" t="s">
        <v>502</v>
      </c>
    </row>
    <row r="342" spans="2:2" x14ac:dyDescent="0.35">
      <c r="B342" s="340"/>
    </row>
    <row r="343" spans="2:2" x14ac:dyDescent="0.35">
      <c r="B343" s="340" t="s">
        <v>503</v>
      </c>
    </row>
    <row r="344" spans="2:2" x14ac:dyDescent="0.35">
      <c r="B344" s="340" t="s">
        <v>504</v>
      </c>
    </row>
    <row r="345" spans="2:2" x14ac:dyDescent="0.35">
      <c r="B345" s="340" t="s">
        <v>505</v>
      </c>
    </row>
    <row r="346" spans="2:2" x14ac:dyDescent="0.35">
      <c r="B346" s="340"/>
    </row>
    <row r="347" spans="2:2" ht="28" x14ac:dyDescent="0.35">
      <c r="B347" s="241" t="s">
        <v>506</v>
      </c>
    </row>
    <row r="348" spans="2:2" x14ac:dyDescent="0.35">
      <c r="B348" s="241"/>
    </row>
    <row r="349" spans="2:2" x14ac:dyDescent="0.35">
      <c r="B349" s="242" t="s">
        <v>507</v>
      </c>
    </row>
    <row r="350" spans="2:2" x14ac:dyDescent="0.35">
      <c r="B350" s="241" t="s">
        <v>853</v>
      </c>
    </row>
    <row r="351" spans="2:2" x14ac:dyDescent="0.35">
      <c r="B351" s="241" t="s">
        <v>854</v>
      </c>
    </row>
    <row r="352" spans="2:2" ht="84" x14ac:dyDescent="0.35">
      <c r="B352" s="241" t="s">
        <v>508</v>
      </c>
    </row>
    <row r="353" spans="2:2" ht="70" x14ac:dyDescent="0.35">
      <c r="B353" s="241" t="s">
        <v>855</v>
      </c>
    </row>
    <row r="354" spans="2:2" ht="28" x14ac:dyDescent="0.35">
      <c r="B354" s="241" t="s">
        <v>509</v>
      </c>
    </row>
    <row r="355" spans="2:2" x14ac:dyDescent="0.35">
      <c r="B355" s="242" t="s">
        <v>510</v>
      </c>
    </row>
    <row r="356" spans="2:2" x14ac:dyDescent="0.35">
      <c r="B356" s="241" t="s">
        <v>511</v>
      </c>
    </row>
    <row r="357" spans="2:2" x14ac:dyDescent="0.35">
      <c r="B357" s="241" t="s">
        <v>512</v>
      </c>
    </row>
    <row r="358" spans="2:2" x14ac:dyDescent="0.35">
      <c r="B358" s="241" t="s">
        <v>513</v>
      </c>
    </row>
    <row r="359" spans="2:2" ht="70" x14ac:dyDescent="0.35">
      <c r="B359" s="241" t="s">
        <v>856</v>
      </c>
    </row>
    <row r="360" spans="2:2" x14ac:dyDescent="0.35">
      <c r="B360" s="241" t="s">
        <v>857</v>
      </c>
    </row>
    <row r="361" spans="2:2" x14ac:dyDescent="0.35">
      <c r="B361" s="241" t="s">
        <v>514</v>
      </c>
    </row>
    <row r="362" spans="2:2" x14ac:dyDescent="0.35">
      <c r="B362" s="241" t="s">
        <v>515</v>
      </c>
    </row>
    <row r="363" spans="2:2" x14ac:dyDescent="0.35">
      <c r="B363" s="241" t="s">
        <v>516</v>
      </c>
    </row>
    <row r="364" spans="2:2" x14ac:dyDescent="0.35">
      <c r="B364" s="241" t="s">
        <v>517</v>
      </c>
    </row>
    <row r="366" spans="2:2" ht="28" x14ac:dyDescent="0.35">
      <c r="B366" s="241" t="s">
        <v>518</v>
      </c>
    </row>
    <row r="367" spans="2:2" ht="42" x14ac:dyDescent="0.35">
      <c r="B367" s="241" t="s">
        <v>519</v>
      </c>
    </row>
    <row r="368" spans="2:2" ht="70" x14ac:dyDescent="0.35">
      <c r="B368" s="241" t="s">
        <v>520</v>
      </c>
    </row>
    <row r="369" spans="2:2" x14ac:dyDescent="0.35">
      <c r="B369" s="242" t="s">
        <v>521</v>
      </c>
    </row>
    <row r="370" spans="2:2" x14ac:dyDescent="0.35">
      <c r="B370" s="241"/>
    </row>
    <row r="371" spans="2:2" x14ac:dyDescent="0.35">
      <c r="B371" s="242" t="s">
        <v>530</v>
      </c>
    </row>
    <row r="372" spans="2:2" x14ac:dyDescent="0.35">
      <c r="B372" s="241" t="s">
        <v>544</v>
      </c>
    </row>
    <row r="373" spans="2:2" ht="28" x14ac:dyDescent="0.35">
      <c r="B373" s="241" t="s">
        <v>531</v>
      </c>
    </row>
    <row r="374" spans="2:2" x14ac:dyDescent="0.35">
      <c r="B374" s="241" t="s">
        <v>545</v>
      </c>
    </row>
    <row r="375" spans="2:2" ht="70" x14ac:dyDescent="0.35">
      <c r="B375" s="241" t="s">
        <v>546</v>
      </c>
    </row>
    <row r="376" spans="2:2" ht="28" x14ac:dyDescent="0.35">
      <c r="B376" s="241" t="s">
        <v>547</v>
      </c>
    </row>
    <row r="377" spans="2:2" x14ac:dyDescent="0.35">
      <c r="B377" s="241" t="s">
        <v>548</v>
      </c>
    </row>
    <row r="378" spans="2:2" x14ac:dyDescent="0.35">
      <c r="B378" s="241" t="s">
        <v>532</v>
      </c>
    </row>
    <row r="379" spans="2:2" x14ac:dyDescent="0.35">
      <c r="B379" s="241" t="s">
        <v>533</v>
      </c>
    </row>
    <row r="380" spans="2:2" x14ac:dyDescent="0.35">
      <c r="B380" s="241" t="s">
        <v>534</v>
      </c>
    </row>
    <row r="381" spans="2:2" x14ac:dyDescent="0.35">
      <c r="B381" s="241" t="s">
        <v>535</v>
      </c>
    </row>
    <row r="382" spans="2:2" x14ac:dyDescent="0.35">
      <c r="B382" s="241" t="s">
        <v>549</v>
      </c>
    </row>
    <row r="383" spans="2:2" ht="70" x14ac:dyDescent="0.35">
      <c r="B383" s="241" t="s">
        <v>536</v>
      </c>
    </row>
    <row r="384" spans="2:2" ht="84" x14ac:dyDescent="0.35">
      <c r="B384" s="241" t="s">
        <v>537</v>
      </c>
    </row>
    <row r="385" spans="2:2" ht="42" x14ac:dyDescent="0.35">
      <c r="B385" s="241" t="s">
        <v>550</v>
      </c>
    </row>
    <row r="386" spans="2:2" ht="28" x14ac:dyDescent="0.35">
      <c r="B386" s="241" t="s">
        <v>538</v>
      </c>
    </row>
    <row r="387" spans="2:2" x14ac:dyDescent="0.35">
      <c r="B387" s="241" t="s">
        <v>539</v>
      </c>
    </row>
    <row r="388" spans="2:2" ht="84" x14ac:dyDescent="0.35">
      <c r="B388" s="241" t="s">
        <v>540</v>
      </c>
    </row>
    <row r="389" spans="2:2" ht="28" x14ac:dyDescent="0.35">
      <c r="B389" s="241" t="s">
        <v>541</v>
      </c>
    </row>
    <row r="390" spans="2:2" x14ac:dyDescent="0.35">
      <c r="B390" s="241" t="s">
        <v>542</v>
      </c>
    </row>
    <row r="391" spans="2:2" x14ac:dyDescent="0.35">
      <c r="B391" s="242" t="s">
        <v>543</v>
      </c>
    </row>
    <row r="392" spans="2:2" x14ac:dyDescent="0.35">
      <c r="B392" s="241"/>
    </row>
    <row r="393" spans="2:2" x14ac:dyDescent="0.35">
      <c r="B393" s="242" t="s">
        <v>557</v>
      </c>
    </row>
    <row r="394" spans="2:2" x14ac:dyDescent="0.35">
      <c r="B394" s="241" t="s">
        <v>858</v>
      </c>
    </row>
    <row r="395" spans="2:2" x14ac:dyDescent="0.35">
      <c r="B395" s="241" t="s">
        <v>558</v>
      </c>
    </row>
    <row r="396" spans="2:2" ht="84" x14ac:dyDescent="0.35">
      <c r="B396" s="242" t="s">
        <v>859</v>
      </c>
    </row>
    <row r="397" spans="2:2" ht="28" x14ac:dyDescent="0.35">
      <c r="B397" s="241" t="s">
        <v>860</v>
      </c>
    </row>
    <row r="398" spans="2:2" ht="42" x14ac:dyDescent="0.35">
      <c r="B398" s="242" t="s">
        <v>861</v>
      </c>
    </row>
    <row r="399" spans="2:2" ht="56" x14ac:dyDescent="0.35">
      <c r="B399" s="241" t="s">
        <v>559</v>
      </c>
    </row>
    <row r="400" spans="2:2" ht="28" x14ac:dyDescent="0.35">
      <c r="B400" s="241" t="s">
        <v>862</v>
      </c>
    </row>
    <row r="401" spans="2:2" ht="42" x14ac:dyDescent="0.35">
      <c r="B401" s="241" t="s">
        <v>560</v>
      </c>
    </row>
    <row r="402" spans="2:2" x14ac:dyDescent="0.35">
      <c r="B402" s="274" t="s">
        <v>561</v>
      </c>
    </row>
    <row r="403" spans="2:2" x14ac:dyDescent="0.35">
      <c r="B403" s="241"/>
    </row>
    <row r="404" spans="2:2" x14ac:dyDescent="0.35">
      <c r="B404" s="241" t="s">
        <v>372</v>
      </c>
    </row>
    <row r="405" spans="2:2" x14ac:dyDescent="0.35">
      <c r="B405" s="241"/>
    </row>
    <row r="406" spans="2:2" x14ac:dyDescent="0.35">
      <c r="B406" s="242" t="s">
        <v>565</v>
      </c>
    </row>
    <row r="407" spans="2:2" x14ac:dyDescent="0.35">
      <c r="B407" s="241" t="s">
        <v>579</v>
      </c>
    </row>
    <row r="408" spans="2:2" x14ac:dyDescent="0.35">
      <c r="B408" s="241" t="s">
        <v>580</v>
      </c>
    </row>
    <row r="409" spans="2:2" ht="70" x14ac:dyDescent="0.35">
      <c r="B409" s="241" t="s">
        <v>581</v>
      </c>
    </row>
    <row r="410" spans="2:2" x14ac:dyDescent="0.35">
      <c r="B410" s="241" t="s">
        <v>566</v>
      </c>
    </row>
    <row r="411" spans="2:2" x14ac:dyDescent="0.35">
      <c r="B411" s="241" t="s">
        <v>582</v>
      </c>
    </row>
    <row r="412" spans="2:2" x14ac:dyDescent="0.35">
      <c r="B412" s="241" t="s">
        <v>567</v>
      </c>
    </row>
    <row r="413" spans="2:2" x14ac:dyDescent="0.35">
      <c r="B413" s="241" t="s">
        <v>568</v>
      </c>
    </row>
    <row r="414" spans="2:2" x14ac:dyDescent="0.35">
      <c r="B414" s="241" t="s">
        <v>569</v>
      </c>
    </row>
    <row r="415" spans="2:2" x14ac:dyDescent="0.35">
      <c r="B415" s="241" t="s">
        <v>583</v>
      </c>
    </row>
    <row r="416" spans="2:2" ht="130" customHeight="1" x14ac:dyDescent="0.35">
      <c r="B416" s="241" t="s">
        <v>570</v>
      </c>
    </row>
    <row r="417" spans="2:2" x14ac:dyDescent="0.35">
      <c r="B417" s="241" t="s">
        <v>571</v>
      </c>
    </row>
    <row r="418" spans="2:2" x14ac:dyDescent="0.35">
      <c r="B418" s="241" t="s">
        <v>572</v>
      </c>
    </row>
    <row r="419" spans="2:2" x14ac:dyDescent="0.35">
      <c r="B419" s="242" t="s">
        <v>573</v>
      </c>
    </row>
    <row r="420" spans="2:2" ht="56" x14ac:dyDescent="0.35">
      <c r="B420" s="241" t="s">
        <v>574</v>
      </c>
    </row>
    <row r="421" spans="2:2" ht="42" x14ac:dyDescent="0.35">
      <c r="B421" s="241" t="s">
        <v>575</v>
      </c>
    </row>
    <row r="423" spans="2:2" ht="28" x14ac:dyDescent="0.35">
      <c r="B423" s="241" t="s">
        <v>576</v>
      </c>
    </row>
    <row r="424" spans="2:2" ht="28" x14ac:dyDescent="0.35">
      <c r="B424" s="241" t="s">
        <v>577</v>
      </c>
    </row>
    <row r="425" spans="2:2" x14ac:dyDescent="0.35">
      <c r="B425" s="242" t="s">
        <v>578</v>
      </c>
    </row>
    <row r="426" spans="2:2" x14ac:dyDescent="0.35">
      <c r="B426" s="241"/>
    </row>
    <row r="427" spans="2:2" x14ac:dyDescent="0.35">
      <c r="B427" s="242" t="s">
        <v>585</v>
      </c>
    </row>
    <row r="428" spans="2:2" ht="28" x14ac:dyDescent="0.35">
      <c r="B428" s="241" t="s">
        <v>863</v>
      </c>
    </row>
    <row r="429" spans="2:2" ht="28" x14ac:dyDescent="0.35">
      <c r="B429" s="241" t="s">
        <v>864</v>
      </c>
    </row>
    <row r="430" spans="2:2" ht="42" x14ac:dyDescent="0.35">
      <c r="B430" s="241" t="s">
        <v>865</v>
      </c>
    </row>
    <row r="431" spans="2:2" x14ac:dyDescent="0.35">
      <c r="B431" s="241" t="s">
        <v>586</v>
      </c>
    </row>
    <row r="432" spans="2:2" x14ac:dyDescent="0.35">
      <c r="B432" s="241" t="s">
        <v>866</v>
      </c>
    </row>
    <row r="433" spans="2:2" x14ac:dyDescent="0.35">
      <c r="B433" s="241" t="s">
        <v>587</v>
      </c>
    </row>
    <row r="434" spans="2:2" x14ac:dyDescent="0.35">
      <c r="B434" s="241" t="s">
        <v>621</v>
      </c>
    </row>
    <row r="435" spans="2:2" ht="56" x14ac:dyDescent="0.35">
      <c r="B435" s="241" t="s">
        <v>867</v>
      </c>
    </row>
    <row r="436" spans="2:2" ht="42" x14ac:dyDescent="0.35">
      <c r="B436" s="241" t="s">
        <v>588</v>
      </c>
    </row>
    <row r="437" spans="2:2" ht="28" x14ac:dyDescent="0.35">
      <c r="B437" s="241" t="s">
        <v>868</v>
      </c>
    </row>
    <row r="438" spans="2:2" x14ac:dyDescent="0.35">
      <c r="B438" s="241" t="s">
        <v>589</v>
      </c>
    </row>
    <row r="439" spans="2:2" ht="15" customHeight="1" x14ac:dyDescent="0.35">
      <c r="B439" s="241" t="s">
        <v>590</v>
      </c>
    </row>
    <row r="440" spans="2:2" x14ac:dyDescent="0.35">
      <c r="B440" s="241" t="s">
        <v>591</v>
      </c>
    </row>
    <row r="441" spans="2:2" ht="15" customHeight="1" x14ac:dyDescent="0.35">
      <c r="B441" s="241" t="s">
        <v>592</v>
      </c>
    </row>
    <row r="442" spans="2:2" x14ac:dyDescent="0.35">
      <c r="B442" s="241" t="s">
        <v>593</v>
      </c>
    </row>
    <row r="443" spans="2:2" x14ac:dyDescent="0.35">
      <c r="B443" s="242" t="s">
        <v>594</v>
      </c>
    </row>
    <row r="444" spans="2:2" x14ac:dyDescent="0.35">
      <c r="B444" s="241"/>
    </row>
    <row r="445" spans="2:2" x14ac:dyDescent="0.35">
      <c r="B445" s="242" t="s">
        <v>606</v>
      </c>
    </row>
    <row r="446" spans="2:2" x14ac:dyDescent="0.35">
      <c r="B446" s="241" t="s">
        <v>869</v>
      </c>
    </row>
    <row r="447" spans="2:2" x14ac:dyDescent="0.35">
      <c r="B447" s="241" t="s">
        <v>870</v>
      </c>
    </row>
    <row r="448" spans="2:2" ht="56" x14ac:dyDescent="0.35">
      <c r="B448" s="241" t="s">
        <v>871</v>
      </c>
    </row>
    <row r="449" spans="2:2" ht="28" x14ac:dyDescent="0.35">
      <c r="B449" s="241" t="s">
        <v>607</v>
      </c>
    </row>
    <row r="450" spans="2:2" x14ac:dyDescent="0.35">
      <c r="B450" s="241" t="s">
        <v>872</v>
      </c>
    </row>
    <row r="451" spans="2:2" x14ac:dyDescent="0.35">
      <c r="B451" s="241" t="s">
        <v>621</v>
      </c>
    </row>
    <row r="452" spans="2:2" ht="84" x14ac:dyDescent="0.35">
      <c r="B452" s="241" t="s">
        <v>873</v>
      </c>
    </row>
    <row r="453" spans="2:2" ht="90" customHeight="1" x14ac:dyDescent="0.35">
      <c r="B453" s="241" t="s">
        <v>874</v>
      </c>
    </row>
    <row r="454" spans="2:2" ht="70" x14ac:dyDescent="0.35">
      <c r="B454" s="241" t="s">
        <v>875</v>
      </c>
    </row>
    <row r="455" spans="2:2" x14ac:dyDescent="0.35">
      <c r="B455" s="241" t="s">
        <v>876</v>
      </c>
    </row>
    <row r="456" spans="2:2" ht="75" customHeight="1" x14ac:dyDescent="0.35">
      <c r="B456" s="241" t="s">
        <v>877</v>
      </c>
    </row>
    <row r="457" spans="2:2" x14ac:dyDescent="0.35">
      <c r="B457" s="241" t="s">
        <v>878</v>
      </c>
    </row>
    <row r="458" spans="2:2" x14ac:dyDescent="0.35">
      <c r="B458" s="241" t="s">
        <v>608</v>
      </c>
    </row>
    <row r="459" spans="2:2" x14ac:dyDescent="0.35">
      <c r="B459" s="241" t="s">
        <v>372</v>
      </c>
    </row>
    <row r="460" spans="2:2" x14ac:dyDescent="0.35">
      <c r="B460" s="241"/>
    </row>
    <row r="461" spans="2:2" x14ac:dyDescent="0.35">
      <c r="B461" s="242" t="s">
        <v>609</v>
      </c>
    </row>
    <row r="462" spans="2:2" ht="28" x14ac:dyDescent="0.35">
      <c r="B462" s="241" t="s">
        <v>618</v>
      </c>
    </row>
    <row r="463" spans="2:2" ht="56" x14ac:dyDescent="0.35">
      <c r="B463" s="241" t="s">
        <v>610</v>
      </c>
    </row>
    <row r="464" spans="2:2" ht="70" x14ac:dyDescent="0.35">
      <c r="B464" s="241" t="s">
        <v>619</v>
      </c>
    </row>
    <row r="465" spans="2:2" x14ac:dyDescent="0.35">
      <c r="B465" s="241" t="s">
        <v>611</v>
      </c>
    </row>
    <row r="466" spans="2:2" x14ac:dyDescent="0.35">
      <c r="B466" s="241" t="s">
        <v>612</v>
      </c>
    </row>
    <row r="467" spans="2:2" ht="28" x14ac:dyDescent="0.35">
      <c r="B467" s="241" t="s">
        <v>620</v>
      </c>
    </row>
    <row r="468" spans="2:2" ht="28" x14ac:dyDescent="0.35">
      <c r="B468" s="241" t="s">
        <v>613</v>
      </c>
    </row>
    <row r="469" spans="2:2" x14ac:dyDescent="0.35">
      <c r="B469" s="241" t="s">
        <v>614</v>
      </c>
    </row>
    <row r="470" spans="2:2" x14ac:dyDescent="0.35">
      <c r="B470" s="241" t="s">
        <v>621</v>
      </c>
    </row>
    <row r="471" spans="2:2" ht="28" x14ac:dyDescent="0.35">
      <c r="B471" s="241" t="s">
        <v>622</v>
      </c>
    </row>
    <row r="472" spans="2:2" ht="56" x14ac:dyDescent="0.35">
      <c r="B472" s="241" t="s">
        <v>623</v>
      </c>
    </row>
    <row r="473" spans="2:2" ht="42" x14ac:dyDescent="0.35">
      <c r="B473" s="241" t="s">
        <v>615</v>
      </c>
    </row>
    <row r="474" spans="2:2" x14ac:dyDescent="0.35">
      <c r="B474" s="241" t="s">
        <v>616</v>
      </c>
    </row>
    <row r="475" spans="2:2" x14ac:dyDescent="0.35">
      <c r="B475" s="241" t="s">
        <v>617</v>
      </c>
    </row>
    <row r="476" spans="2:2" x14ac:dyDescent="0.35">
      <c r="B476" s="241"/>
    </row>
    <row r="477" spans="2:2" x14ac:dyDescent="0.35">
      <c r="B477" s="242" t="s">
        <v>629</v>
      </c>
    </row>
    <row r="478" spans="2:2" x14ac:dyDescent="0.35">
      <c r="B478" s="241" t="s">
        <v>630</v>
      </c>
    </row>
    <row r="479" spans="2:2" x14ac:dyDescent="0.35">
      <c r="B479" s="241" t="s">
        <v>631</v>
      </c>
    </row>
    <row r="480" spans="2:2" x14ac:dyDescent="0.35">
      <c r="B480" s="241" t="s">
        <v>632</v>
      </c>
    </row>
    <row r="481" spans="2:2" x14ac:dyDescent="0.35">
      <c r="B481" s="241" t="s">
        <v>633</v>
      </c>
    </row>
    <row r="482" spans="2:2" x14ac:dyDescent="0.35">
      <c r="B482" s="241" t="s">
        <v>634</v>
      </c>
    </row>
    <row r="483" spans="2:2" x14ac:dyDescent="0.35">
      <c r="B483" s="241" t="s">
        <v>635</v>
      </c>
    </row>
    <row r="484" spans="2:2" x14ac:dyDescent="0.35">
      <c r="B484" s="241" t="s">
        <v>636</v>
      </c>
    </row>
    <row r="485" spans="2:2" x14ac:dyDescent="0.35">
      <c r="B485" s="241" t="s">
        <v>637</v>
      </c>
    </row>
    <row r="486" spans="2:2" x14ac:dyDescent="0.35">
      <c r="B486" s="241" t="s">
        <v>638</v>
      </c>
    </row>
    <row r="487" spans="2:2" x14ac:dyDescent="0.35">
      <c r="B487" s="241" t="s">
        <v>639</v>
      </c>
    </row>
    <row r="488" spans="2:2" x14ac:dyDescent="0.35">
      <c r="B488" s="241" t="s">
        <v>640</v>
      </c>
    </row>
    <row r="489" spans="2:2" x14ac:dyDescent="0.35">
      <c r="B489" s="241" t="s">
        <v>879</v>
      </c>
    </row>
    <row r="490" spans="2:2" x14ac:dyDescent="0.35">
      <c r="B490" s="241" t="s">
        <v>641</v>
      </c>
    </row>
    <row r="491" spans="2:2" x14ac:dyDescent="0.35">
      <c r="B491" s="341" t="s">
        <v>642</v>
      </c>
    </row>
    <row r="492" spans="2:2" x14ac:dyDescent="0.35">
      <c r="B492" s="241" t="s">
        <v>643</v>
      </c>
    </row>
    <row r="493" spans="2:2" x14ac:dyDescent="0.35">
      <c r="B493" s="241" t="s">
        <v>880</v>
      </c>
    </row>
    <row r="494" spans="2:2" x14ac:dyDescent="0.35">
      <c r="B494" s="341" t="s">
        <v>644</v>
      </c>
    </row>
    <row r="495" spans="2:2" x14ac:dyDescent="0.35">
      <c r="B495" s="342" t="s">
        <v>645</v>
      </c>
    </row>
    <row r="496" spans="2:2" x14ac:dyDescent="0.35">
      <c r="B496" s="241" t="s">
        <v>881</v>
      </c>
    </row>
    <row r="497" spans="2:2" x14ac:dyDescent="0.35">
      <c r="B497" s="241" t="s">
        <v>646</v>
      </c>
    </row>
    <row r="498" spans="2:2" x14ac:dyDescent="0.35">
      <c r="B498" s="241" t="s">
        <v>647</v>
      </c>
    </row>
    <row r="499" spans="2:2" x14ac:dyDescent="0.35">
      <c r="B499" s="241" t="s">
        <v>648</v>
      </c>
    </row>
    <row r="500" spans="2:2" x14ac:dyDescent="0.35">
      <c r="B500" s="241" t="s">
        <v>649</v>
      </c>
    </row>
    <row r="501" spans="2:2" x14ac:dyDescent="0.35">
      <c r="B501" s="241" t="s">
        <v>650</v>
      </c>
    </row>
    <row r="502" spans="2:2" x14ac:dyDescent="0.35">
      <c r="B502" s="241" t="s">
        <v>651</v>
      </c>
    </row>
    <row r="503" spans="2:2" x14ac:dyDescent="0.35">
      <c r="B503" s="241" t="s">
        <v>652</v>
      </c>
    </row>
    <row r="504" spans="2:2" x14ac:dyDescent="0.35">
      <c r="B504" s="241"/>
    </row>
    <row r="505" spans="2:2" x14ac:dyDescent="0.35">
      <c r="B505" s="242" t="s">
        <v>653</v>
      </c>
    </row>
    <row r="506" spans="2:2" x14ac:dyDescent="0.35">
      <c r="B506" s="241" t="s">
        <v>882</v>
      </c>
    </row>
    <row r="507" spans="2:2" x14ac:dyDescent="0.35">
      <c r="B507" s="241" t="s">
        <v>883</v>
      </c>
    </row>
    <row r="508" spans="2:2" ht="56" x14ac:dyDescent="0.35">
      <c r="B508" s="341" t="s">
        <v>654</v>
      </c>
    </row>
    <row r="509" spans="2:2" ht="28" x14ac:dyDescent="0.35">
      <c r="B509" s="241" t="s">
        <v>884</v>
      </c>
    </row>
    <row r="510" spans="2:2" x14ac:dyDescent="0.35">
      <c r="B510" s="241" t="s">
        <v>655</v>
      </c>
    </row>
    <row r="511" spans="2:2" x14ac:dyDescent="0.35">
      <c r="B511" s="241" t="s">
        <v>656</v>
      </c>
    </row>
    <row r="512" spans="2:2" x14ac:dyDescent="0.35">
      <c r="B512" s="241" t="s">
        <v>657</v>
      </c>
    </row>
    <row r="513" spans="2:2" ht="112" x14ac:dyDescent="0.35">
      <c r="B513" s="341" t="s">
        <v>885</v>
      </c>
    </row>
    <row r="514" spans="2:2" ht="42" x14ac:dyDescent="0.35">
      <c r="B514" s="241" t="s">
        <v>886</v>
      </c>
    </row>
    <row r="515" spans="2:2" ht="42" x14ac:dyDescent="0.35">
      <c r="B515" s="341" t="s">
        <v>887</v>
      </c>
    </row>
    <row r="516" spans="2:2" ht="28" x14ac:dyDescent="0.35">
      <c r="B516" s="241" t="s">
        <v>888</v>
      </c>
    </row>
    <row r="517" spans="2:2" ht="70" x14ac:dyDescent="0.35">
      <c r="B517" s="341" t="s">
        <v>889</v>
      </c>
    </row>
    <row r="518" spans="2:2" ht="84" x14ac:dyDescent="0.35">
      <c r="B518" s="341" t="s">
        <v>890</v>
      </c>
    </row>
    <row r="519" spans="2:2" ht="28" x14ac:dyDescent="0.35">
      <c r="B519" s="241" t="s">
        <v>891</v>
      </c>
    </row>
    <row r="520" spans="2:2" x14ac:dyDescent="0.35">
      <c r="B520" s="241" t="s">
        <v>658</v>
      </c>
    </row>
    <row r="521" spans="2:2" x14ac:dyDescent="0.35">
      <c r="B521" s="242" t="s">
        <v>659</v>
      </c>
    </row>
    <row r="522" spans="2:2" x14ac:dyDescent="0.35">
      <c r="B522" s="241"/>
    </row>
    <row r="523" spans="2:2" x14ac:dyDescent="0.35">
      <c r="B523" s="242" t="s">
        <v>663</v>
      </c>
    </row>
    <row r="524" spans="2:2" x14ac:dyDescent="0.35">
      <c r="B524" s="241" t="s">
        <v>670</v>
      </c>
    </row>
    <row r="525" spans="2:2" ht="28" x14ac:dyDescent="0.35">
      <c r="B525" s="241" t="s">
        <v>671</v>
      </c>
    </row>
    <row r="526" spans="2:2" ht="70" x14ac:dyDescent="0.35">
      <c r="B526" s="241" t="s">
        <v>672</v>
      </c>
    </row>
    <row r="527" spans="2:2" x14ac:dyDescent="0.35">
      <c r="B527" s="241" t="s">
        <v>664</v>
      </c>
    </row>
    <row r="528" spans="2:2" ht="28" x14ac:dyDescent="0.35">
      <c r="B528" s="241" t="s">
        <v>673</v>
      </c>
    </row>
    <row r="529" spans="2:2" ht="56" x14ac:dyDescent="0.35">
      <c r="B529" s="241" t="s">
        <v>665</v>
      </c>
    </row>
    <row r="530" spans="2:2" x14ac:dyDescent="0.35">
      <c r="B530" s="241" t="s">
        <v>674</v>
      </c>
    </row>
    <row r="531" spans="2:2" ht="28" x14ac:dyDescent="0.35">
      <c r="B531" s="241" t="s">
        <v>678</v>
      </c>
    </row>
    <row r="532" spans="2:2" ht="98" x14ac:dyDescent="0.35">
      <c r="B532" s="241" t="s">
        <v>675</v>
      </c>
    </row>
    <row r="533" spans="2:2" ht="42" x14ac:dyDescent="0.35">
      <c r="B533" s="241" t="s">
        <v>676</v>
      </c>
    </row>
    <row r="534" spans="2:2" ht="28" x14ac:dyDescent="0.35">
      <c r="B534" s="241" t="s">
        <v>666</v>
      </c>
    </row>
    <row r="535" spans="2:2" ht="15" customHeight="1" x14ac:dyDescent="0.35">
      <c r="B535" s="241" t="s">
        <v>677</v>
      </c>
    </row>
    <row r="536" spans="2:2" ht="28" x14ac:dyDescent="0.35">
      <c r="B536" s="241" t="s">
        <v>667</v>
      </c>
    </row>
    <row r="537" spans="2:2" ht="15" customHeight="1" x14ac:dyDescent="0.35">
      <c r="B537" s="241" t="s">
        <v>668</v>
      </c>
    </row>
    <row r="538" spans="2:2" x14ac:dyDescent="0.35">
      <c r="B538" s="242" t="s">
        <v>669</v>
      </c>
    </row>
    <row r="539" spans="2:2" x14ac:dyDescent="0.35">
      <c r="B539" s="241"/>
    </row>
    <row r="540" spans="2:2" x14ac:dyDescent="0.35">
      <c r="B540" s="242" t="s">
        <v>682</v>
      </c>
    </row>
    <row r="541" spans="2:2" x14ac:dyDescent="0.35">
      <c r="B541" s="343" t="s">
        <v>892</v>
      </c>
    </row>
    <row r="542" spans="2:2" x14ac:dyDescent="0.35">
      <c r="B542" s="343" t="s">
        <v>893</v>
      </c>
    </row>
    <row r="543" spans="2:2" x14ac:dyDescent="0.35">
      <c r="B543" s="241" t="s">
        <v>715</v>
      </c>
    </row>
    <row r="544" spans="2:2" x14ac:dyDescent="0.35">
      <c r="B544" s="241" t="s">
        <v>894</v>
      </c>
    </row>
    <row r="545" spans="2:2" x14ac:dyDescent="0.35">
      <c r="B545" s="241" t="s">
        <v>683</v>
      </c>
    </row>
    <row r="546" spans="2:2" x14ac:dyDescent="0.35">
      <c r="B546" s="241" t="s">
        <v>684</v>
      </c>
    </row>
    <row r="547" spans="2:2" x14ac:dyDescent="0.35">
      <c r="B547" s="241" t="s">
        <v>685</v>
      </c>
    </row>
    <row r="548" spans="2:2" x14ac:dyDescent="0.35">
      <c r="B548" s="241" t="s">
        <v>686</v>
      </c>
    </row>
    <row r="549" spans="2:2" x14ac:dyDescent="0.35">
      <c r="B549" s="241" t="s">
        <v>687</v>
      </c>
    </row>
    <row r="550" spans="2:2" x14ac:dyDescent="0.35">
      <c r="B550" s="241" t="s">
        <v>688</v>
      </c>
    </row>
    <row r="551" spans="2:2" x14ac:dyDescent="0.35">
      <c r="B551" s="241" t="s">
        <v>689</v>
      </c>
    </row>
    <row r="552" spans="2:2" x14ac:dyDescent="0.35">
      <c r="B552" s="241" t="s">
        <v>690</v>
      </c>
    </row>
    <row r="553" spans="2:2" x14ac:dyDescent="0.35">
      <c r="B553" s="241" t="s">
        <v>691</v>
      </c>
    </row>
    <row r="554" spans="2:2" x14ac:dyDescent="0.35">
      <c r="B554" s="241" t="s">
        <v>692</v>
      </c>
    </row>
    <row r="555" spans="2:2" x14ac:dyDescent="0.35">
      <c r="B555" s="241" t="s">
        <v>693</v>
      </c>
    </row>
    <row r="556" spans="2:2" x14ac:dyDescent="0.35">
      <c r="B556" s="241" t="s">
        <v>694</v>
      </c>
    </row>
    <row r="557" spans="2:2" x14ac:dyDescent="0.35">
      <c r="B557" s="241" t="s">
        <v>695</v>
      </c>
    </row>
    <row r="558" spans="2:2" x14ac:dyDescent="0.35">
      <c r="B558" s="241" t="s">
        <v>696</v>
      </c>
    </row>
    <row r="559" spans="2:2" x14ac:dyDescent="0.35">
      <c r="B559" s="241" t="s">
        <v>895</v>
      </c>
    </row>
    <row r="560" spans="2:2" x14ac:dyDescent="0.35">
      <c r="B560" s="241" t="s">
        <v>697</v>
      </c>
    </row>
    <row r="561" spans="2:2" x14ac:dyDescent="0.35">
      <c r="B561" s="241" t="s">
        <v>896</v>
      </c>
    </row>
    <row r="562" spans="2:2" x14ac:dyDescent="0.35">
      <c r="B562" s="241" t="s">
        <v>897</v>
      </c>
    </row>
    <row r="563" spans="2:2" x14ac:dyDescent="0.35">
      <c r="B563" s="241" t="s">
        <v>698</v>
      </c>
    </row>
    <row r="564" spans="2:2" x14ac:dyDescent="0.35">
      <c r="B564" s="241" t="s">
        <v>699</v>
      </c>
    </row>
    <row r="565" spans="2:2" x14ac:dyDescent="0.35">
      <c r="B565" s="241" t="s">
        <v>700</v>
      </c>
    </row>
    <row r="566" spans="2:2" x14ac:dyDescent="0.35">
      <c r="B566" s="241" t="s">
        <v>701</v>
      </c>
    </row>
    <row r="567" spans="2:2" x14ac:dyDescent="0.35">
      <c r="B567" s="241" t="s">
        <v>898</v>
      </c>
    </row>
    <row r="568" spans="2:2" x14ac:dyDescent="0.35">
      <c r="B568" s="241" t="s">
        <v>702</v>
      </c>
    </row>
    <row r="569" spans="2:2" x14ac:dyDescent="0.35">
      <c r="B569" s="241" t="s">
        <v>703</v>
      </c>
    </row>
    <row r="570" spans="2:2" x14ac:dyDescent="0.35">
      <c r="B570" s="241" t="s">
        <v>704</v>
      </c>
    </row>
    <row r="571" spans="2:2" x14ac:dyDescent="0.35">
      <c r="B571" s="241" t="s">
        <v>705</v>
      </c>
    </row>
    <row r="572" spans="2:2" x14ac:dyDescent="0.35">
      <c r="B572" s="241" t="s">
        <v>706</v>
      </c>
    </row>
    <row r="573" spans="2:2" x14ac:dyDescent="0.35">
      <c r="B573" s="241" t="s">
        <v>707</v>
      </c>
    </row>
    <row r="574" spans="2:2" x14ac:dyDescent="0.35">
      <c r="B574" s="241" t="s">
        <v>708</v>
      </c>
    </row>
    <row r="575" spans="2:2" x14ac:dyDescent="0.35">
      <c r="B575" s="241" t="s">
        <v>709</v>
      </c>
    </row>
    <row r="576" spans="2:2" x14ac:dyDescent="0.35">
      <c r="B576" s="241" t="s">
        <v>710</v>
      </c>
    </row>
    <row r="577" spans="2:2" x14ac:dyDescent="0.35">
      <c r="B577" s="241" t="s">
        <v>711</v>
      </c>
    </row>
    <row r="578" spans="2:2" x14ac:dyDescent="0.35">
      <c r="B578" s="241" t="s">
        <v>712</v>
      </c>
    </row>
    <row r="579" spans="2:2" x14ac:dyDescent="0.35">
      <c r="B579" s="341" t="s">
        <v>713</v>
      </c>
    </row>
    <row r="580" spans="2:2" x14ac:dyDescent="0.35">
      <c r="B580" s="242" t="s">
        <v>714</v>
      </c>
    </row>
    <row r="581" spans="2:2" x14ac:dyDescent="0.35">
      <c r="B581" s="242"/>
    </row>
    <row r="582" spans="2:2" x14ac:dyDescent="0.35">
      <c r="B582" s="242" t="s">
        <v>682</v>
      </c>
    </row>
    <row r="583" spans="2:2" x14ac:dyDescent="0.35">
      <c r="B583" s="241" t="s">
        <v>716</v>
      </c>
    </row>
    <row r="584" spans="2:2" ht="42" x14ac:dyDescent="0.35">
      <c r="B584" s="241" t="s">
        <v>717</v>
      </c>
    </row>
    <row r="585" spans="2:2" x14ac:dyDescent="0.35">
      <c r="B585" s="349"/>
    </row>
    <row r="586" spans="2:2" x14ac:dyDescent="0.35">
      <c r="B586" s="241" t="s">
        <v>899</v>
      </c>
    </row>
    <row r="587" spans="2:2" x14ac:dyDescent="0.35">
      <c r="B587" s="241" t="s">
        <v>900</v>
      </c>
    </row>
    <row r="588" spans="2:2" x14ac:dyDescent="0.35">
      <c r="B588" s="349"/>
    </row>
    <row r="589" spans="2:2" x14ac:dyDescent="0.35">
      <c r="B589" s="241" t="s">
        <v>901</v>
      </c>
    </row>
    <row r="590" spans="2:2" x14ac:dyDescent="0.35">
      <c r="B590" s="241" t="s">
        <v>718</v>
      </c>
    </row>
    <row r="591" spans="2:2" x14ac:dyDescent="0.35">
      <c r="B591" s="241" t="s">
        <v>719</v>
      </c>
    </row>
    <row r="592" spans="2:2" x14ac:dyDescent="0.35">
      <c r="B592" s="241" t="s">
        <v>720</v>
      </c>
    </row>
    <row r="593" spans="2:2" x14ac:dyDescent="0.35">
      <c r="B593" s="241" t="s">
        <v>721</v>
      </c>
    </row>
    <row r="594" spans="2:2" x14ac:dyDescent="0.35">
      <c r="B594" s="241" t="s">
        <v>722</v>
      </c>
    </row>
    <row r="595" spans="2:2" x14ac:dyDescent="0.35">
      <c r="B595" s="241" t="s">
        <v>723</v>
      </c>
    </row>
    <row r="596" spans="2:2" x14ac:dyDescent="0.35">
      <c r="B596" s="241" t="s">
        <v>724</v>
      </c>
    </row>
    <row r="597" spans="2:2" x14ac:dyDescent="0.35">
      <c r="B597" s="241" t="s">
        <v>725</v>
      </c>
    </row>
    <row r="598" spans="2:2" x14ac:dyDescent="0.35">
      <c r="B598" s="241" t="s">
        <v>726</v>
      </c>
    </row>
    <row r="599" spans="2:2" ht="42" x14ac:dyDescent="0.35">
      <c r="B599" s="241" t="s">
        <v>727</v>
      </c>
    </row>
    <row r="600" spans="2:2" x14ac:dyDescent="0.35">
      <c r="B600" s="349"/>
    </row>
    <row r="601" spans="2:2" ht="42" x14ac:dyDescent="0.35">
      <c r="B601" s="241" t="s">
        <v>902</v>
      </c>
    </row>
    <row r="602" spans="2:2" ht="28" x14ac:dyDescent="0.35">
      <c r="B602" s="241" t="s">
        <v>728</v>
      </c>
    </row>
    <row r="603" spans="2:2" x14ac:dyDescent="0.35">
      <c r="B603" s="349"/>
    </row>
    <row r="604" spans="2:2" ht="70" x14ac:dyDescent="0.35">
      <c r="B604" s="241" t="s">
        <v>729</v>
      </c>
    </row>
    <row r="605" spans="2:2" ht="28" x14ac:dyDescent="0.35">
      <c r="B605" s="241" t="s">
        <v>903</v>
      </c>
    </row>
    <row r="606" spans="2:2" ht="28" x14ac:dyDescent="0.35">
      <c r="B606" s="241" t="s">
        <v>730</v>
      </c>
    </row>
    <row r="607" spans="2:2" x14ac:dyDescent="0.35">
      <c r="B607" s="241" t="s">
        <v>731</v>
      </c>
    </row>
    <row r="608" spans="2:2" ht="56" x14ac:dyDescent="0.35">
      <c r="B608" s="241" t="s">
        <v>732</v>
      </c>
    </row>
    <row r="609" spans="2:2" x14ac:dyDescent="0.35">
      <c r="B609" s="349"/>
    </row>
    <row r="610" spans="2:2" x14ac:dyDescent="0.35">
      <c r="B610" s="241" t="s">
        <v>904</v>
      </c>
    </row>
    <row r="611" spans="2:2" x14ac:dyDescent="0.35">
      <c r="B611" s="241" t="s">
        <v>733</v>
      </c>
    </row>
    <row r="612" spans="2:2" x14ac:dyDescent="0.35">
      <c r="B612" s="349"/>
    </row>
    <row r="613" spans="2:2" x14ac:dyDescent="0.35">
      <c r="B613" s="241" t="s">
        <v>734</v>
      </c>
    </row>
    <row r="614" spans="2:2" x14ac:dyDescent="0.35">
      <c r="B614" s="241"/>
    </row>
    <row r="615" spans="2:2" x14ac:dyDescent="0.35">
      <c r="B615" s="242" t="s">
        <v>738</v>
      </c>
    </row>
    <row r="616" spans="2:2" x14ac:dyDescent="0.35">
      <c r="B616" s="241" t="s">
        <v>748</v>
      </c>
    </row>
    <row r="617" spans="2:2" ht="28" x14ac:dyDescent="0.35">
      <c r="B617" s="241" t="s">
        <v>749</v>
      </c>
    </row>
    <row r="618" spans="2:2" x14ac:dyDescent="0.35">
      <c r="B618" s="241" t="s">
        <v>750</v>
      </c>
    </row>
    <row r="619" spans="2:2" ht="56" x14ac:dyDescent="0.35">
      <c r="B619" s="241" t="s">
        <v>751</v>
      </c>
    </row>
    <row r="620" spans="2:2" ht="28" x14ac:dyDescent="0.35">
      <c r="B620" s="241" t="s">
        <v>752</v>
      </c>
    </row>
    <row r="621" spans="2:2" x14ac:dyDescent="0.35">
      <c r="B621" s="241" t="s">
        <v>753</v>
      </c>
    </row>
    <row r="622" spans="2:2" x14ac:dyDescent="0.35">
      <c r="B622" s="241" t="s">
        <v>739</v>
      </c>
    </row>
    <row r="624" spans="2:2" ht="28" x14ac:dyDescent="0.35">
      <c r="B624" s="241" t="s">
        <v>740</v>
      </c>
    </row>
    <row r="625" spans="2:2" x14ac:dyDescent="0.35">
      <c r="B625" s="242" t="s">
        <v>573</v>
      </c>
    </row>
    <row r="626" spans="2:2" ht="28" x14ac:dyDescent="0.35">
      <c r="B626" s="241" t="s">
        <v>741</v>
      </c>
    </row>
    <row r="627" spans="2:2" ht="84" x14ac:dyDescent="0.35">
      <c r="B627" s="241" t="s">
        <v>742</v>
      </c>
    </row>
    <row r="628" spans="2:2" ht="70" x14ac:dyDescent="0.35">
      <c r="B628" s="241" t="s">
        <v>743</v>
      </c>
    </row>
    <row r="629" spans="2:2" x14ac:dyDescent="0.35">
      <c r="B629" s="241" t="s">
        <v>754</v>
      </c>
    </row>
    <row r="630" spans="2:2" ht="42" x14ac:dyDescent="0.35">
      <c r="B630" s="241" t="s">
        <v>744</v>
      </c>
    </row>
    <row r="631" spans="2:2" ht="28" x14ac:dyDescent="0.35">
      <c r="B631" s="241" t="s">
        <v>745</v>
      </c>
    </row>
    <row r="632" spans="2:2" x14ac:dyDescent="0.35">
      <c r="B632" s="241" t="s">
        <v>746</v>
      </c>
    </row>
    <row r="633" spans="2:2" x14ac:dyDescent="0.35">
      <c r="B633" s="241" t="s">
        <v>747</v>
      </c>
    </row>
    <row r="634" spans="2:2" x14ac:dyDescent="0.35">
      <c r="B634" s="241" t="s">
        <v>755</v>
      </c>
    </row>
    <row r="635" spans="2:2" x14ac:dyDescent="0.35">
      <c r="B635" s="241"/>
    </row>
    <row r="636" spans="2:2" x14ac:dyDescent="0.35">
      <c r="B636" s="242" t="s">
        <v>760</v>
      </c>
    </row>
    <row r="637" spans="2:2" x14ac:dyDescent="0.35">
      <c r="B637" s="241" t="s">
        <v>761</v>
      </c>
    </row>
    <row r="638" spans="2:2" x14ac:dyDescent="0.35">
      <c r="B638" s="241" t="s">
        <v>905</v>
      </c>
    </row>
    <row r="639" spans="2:2" x14ac:dyDescent="0.35">
      <c r="B639" s="241" t="s">
        <v>762</v>
      </c>
    </row>
    <row r="640" spans="2:2" x14ac:dyDescent="0.35">
      <c r="B640" s="242" t="s">
        <v>763</v>
      </c>
    </row>
    <row r="641" spans="2:2" x14ac:dyDescent="0.35">
      <c r="B641" s="241" t="s">
        <v>764</v>
      </c>
    </row>
    <row r="642" spans="2:2" x14ac:dyDescent="0.35">
      <c r="B642" s="241" t="s">
        <v>765</v>
      </c>
    </row>
    <row r="643" spans="2:2" x14ac:dyDescent="0.35">
      <c r="B643" s="241" t="s">
        <v>766</v>
      </c>
    </row>
    <row r="644" spans="2:2" x14ac:dyDescent="0.35">
      <c r="B644" s="241" t="s">
        <v>767</v>
      </c>
    </row>
    <row r="645" spans="2:2" x14ac:dyDescent="0.35">
      <c r="B645" s="241" t="s">
        <v>768</v>
      </c>
    </row>
    <row r="646" spans="2:2" x14ac:dyDescent="0.35">
      <c r="B646" s="241" t="s">
        <v>769</v>
      </c>
    </row>
    <row r="647" spans="2:2" x14ac:dyDescent="0.35">
      <c r="B647" s="241"/>
    </row>
    <row r="648" spans="2:2" x14ac:dyDescent="0.35">
      <c r="B648" s="241" t="s">
        <v>770</v>
      </c>
    </row>
    <row r="649" spans="2:2" x14ac:dyDescent="0.35">
      <c r="B649" s="241" t="s">
        <v>771</v>
      </c>
    </row>
    <row r="650" spans="2:2" x14ac:dyDescent="0.35">
      <c r="B650" s="241" t="s">
        <v>772</v>
      </c>
    </row>
    <row r="651" spans="2:2" x14ac:dyDescent="0.35">
      <c r="B651" s="241"/>
    </row>
    <row r="652" spans="2:2" x14ac:dyDescent="0.35">
      <c r="B652" s="241" t="s">
        <v>773</v>
      </c>
    </row>
    <row r="653" spans="2:2" x14ac:dyDescent="0.35">
      <c r="B653" s="241"/>
    </row>
    <row r="654" spans="2:2" x14ac:dyDescent="0.35">
      <c r="B654" s="241" t="s">
        <v>774</v>
      </c>
    </row>
    <row r="655" spans="2:2" x14ac:dyDescent="0.35">
      <c r="B655" s="241" t="s">
        <v>775</v>
      </c>
    </row>
    <row r="656" spans="2:2" x14ac:dyDescent="0.35">
      <c r="B656" s="241"/>
    </row>
    <row r="657" spans="2:2" x14ac:dyDescent="0.35">
      <c r="B657" s="241" t="s">
        <v>776</v>
      </c>
    </row>
    <row r="658" spans="2:2" x14ac:dyDescent="0.35">
      <c r="B658" s="241" t="s">
        <v>777</v>
      </c>
    </row>
    <row r="659" spans="2:2" x14ac:dyDescent="0.35">
      <c r="B659" s="241" t="s">
        <v>778</v>
      </c>
    </row>
    <row r="660" spans="2:2" x14ac:dyDescent="0.35">
      <c r="B660" s="241" t="s">
        <v>779</v>
      </c>
    </row>
    <row r="661" spans="2:2" x14ac:dyDescent="0.35">
      <c r="B661" s="241" t="s">
        <v>780</v>
      </c>
    </row>
    <row r="662" spans="2:2" x14ac:dyDescent="0.35">
      <c r="B662" s="241" t="s">
        <v>781</v>
      </c>
    </row>
    <row r="663" spans="2:2" x14ac:dyDescent="0.35">
      <c r="B663" s="241"/>
    </row>
    <row r="664" spans="2:2" x14ac:dyDescent="0.35">
      <c r="B664" s="241" t="s">
        <v>782</v>
      </c>
    </row>
    <row r="665" spans="2:2" x14ac:dyDescent="0.35">
      <c r="B665" s="242"/>
    </row>
    <row r="666" spans="2:2" x14ac:dyDescent="0.35">
      <c r="B666" s="242" t="s">
        <v>786</v>
      </c>
    </row>
    <row r="667" spans="2:2" x14ac:dyDescent="0.35">
      <c r="B667" s="241" t="s">
        <v>791</v>
      </c>
    </row>
    <row r="668" spans="2:2" ht="28" x14ac:dyDescent="0.35">
      <c r="B668" s="241" t="s">
        <v>787</v>
      </c>
    </row>
    <row r="669" spans="2:2" ht="42" x14ac:dyDescent="0.35">
      <c r="B669" s="241" t="s">
        <v>792</v>
      </c>
    </row>
    <row r="670" spans="2:2" ht="28" x14ac:dyDescent="0.35">
      <c r="B670" s="241" t="s">
        <v>793</v>
      </c>
    </row>
    <row r="671" spans="2:2" ht="28" x14ac:dyDescent="0.35">
      <c r="B671" s="241" t="s">
        <v>794</v>
      </c>
    </row>
    <row r="672" spans="2:2" ht="56" x14ac:dyDescent="0.35">
      <c r="B672" s="241" t="s">
        <v>795</v>
      </c>
    </row>
    <row r="673" spans="2:2" x14ac:dyDescent="0.35">
      <c r="B673" s="241" t="s">
        <v>788</v>
      </c>
    </row>
    <row r="674" spans="2:2" x14ac:dyDescent="0.35">
      <c r="B674" s="241" t="s">
        <v>796</v>
      </c>
    </row>
    <row r="675" spans="2:2" x14ac:dyDescent="0.35">
      <c r="B675" s="241" t="s">
        <v>789</v>
      </c>
    </row>
    <row r="676" spans="2:2" x14ac:dyDescent="0.35">
      <c r="B676" s="242" t="s">
        <v>790</v>
      </c>
    </row>
    <row r="677" spans="2:2" x14ac:dyDescent="0.35">
      <c r="B677" s="241"/>
    </row>
    <row r="678" spans="2:2" x14ac:dyDescent="0.35">
      <c r="B678" s="242" t="s">
        <v>799</v>
      </c>
    </row>
    <row r="679" spans="2:2" x14ac:dyDescent="0.35">
      <c r="B679" s="242"/>
    </row>
    <row r="680" spans="2:2" x14ac:dyDescent="0.35">
      <c r="B680" s="241" t="s">
        <v>892</v>
      </c>
    </row>
    <row r="681" spans="2:2" x14ac:dyDescent="0.35">
      <c r="B681" s="344" t="s">
        <v>906</v>
      </c>
    </row>
    <row r="682" spans="2:2" x14ac:dyDescent="0.35">
      <c r="B682" s="242" t="s">
        <v>763</v>
      </c>
    </row>
    <row r="683" spans="2:2" x14ac:dyDescent="0.35">
      <c r="B683" s="241" t="s">
        <v>802</v>
      </c>
    </row>
    <row r="684" spans="2:2" ht="28" x14ac:dyDescent="0.35">
      <c r="B684" s="241" t="s">
        <v>803</v>
      </c>
    </row>
    <row r="685" spans="2:2" ht="42" x14ac:dyDescent="0.35">
      <c r="B685" s="241" t="s">
        <v>804</v>
      </c>
    </row>
    <row r="686" spans="2:2" x14ac:dyDescent="0.35">
      <c r="B686" s="241" t="s">
        <v>769</v>
      </c>
    </row>
    <row r="687" spans="2:2" ht="28" x14ac:dyDescent="0.35">
      <c r="B687" s="241" t="s">
        <v>805</v>
      </c>
    </row>
    <row r="688" spans="2:2" x14ac:dyDescent="0.35">
      <c r="B688" s="241" t="s">
        <v>907</v>
      </c>
    </row>
    <row r="689" spans="2:2" x14ac:dyDescent="0.35">
      <c r="B689" s="241" t="s">
        <v>908</v>
      </c>
    </row>
    <row r="690" spans="2:2" x14ac:dyDescent="0.35">
      <c r="B690" s="344" t="s">
        <v>909</v>
      </c>
    </row>
    <row r="691" spans="2:2" x14ac:dyDescent="0.35">
      <c r="B691" s="241" t="s">
        <v>910</v>
      </c>
    </row>
    <row r="692" spans="2:2" ht="42" x14ac:dyDescent="0.35">
      <c r="B692" s="241" t="s">
        <v>911</v>
      </c>
    </row>
    <row r="693" spans="2:2" ht="56" x14ac:dyDescent="0.35">
      <c r="B693" s="241" t="s">
        <v>806</v>
      </c>
    </row>
    <row r="694" spans="2:2" ht="42" x14ac:dyDescent="0.35">
      <c r="B694" s="241" t="s">
        <v>912</v>
      </c>
    </row>
    <row r="695" spans="2:2" x14ac:dyDescent="0.35">
      <c r="B695" s="241" t="s">
        <v>913</v>
      </c>
    </row>
    <row r="696" spans="2:2" x14ac:dyDescent="0.35">
      <c r="B696" s="241" t="s">
        <v>800</v>
      </c>
    </row>
    <row r="697" spans="2:2" ht="28" x14ac:dyDescent="0.35">
      <c r="B697" s="241" t="s">
        <v>914</v>
      </c>
    </row>
    <row r="698" spans="2:2" x14ac:dyDescent="0.35">
      <c r="B698" s="242" t="s">
        <v>915</v>
      </c>
    </row>
    <row r="699" spans="2:2" ht="56" x14ac:dyDescent="0.35">
      <c r="B699" s="344" t="s">
        <v>916</v>
      </c>
    </row>
    <row r="700" spans="2:2" x14ac:dyDescent="0.35">
      <c r="B700" s="241"/>
    </row>
    <row r="701" spans="2:2" x14ac:dyDescent="0.35">
      <c r="B701" s="241" t="s">
        <v>801</v>
      </c>
    </row>
    <row r="702" spans="2:2" x14ac:dyDescent="0.35">
      <c r="B702" s="241"/>
    </row>
    <row r="703" spans="2:2" x14ac:dyDescent="0.35">
      <c r="B703" s="242" t="s">
        <v>807</v>
      </c>
    </row>
    <row r="704" spans="2:2" x14ac:dyDescent="0.35">
      <c r="B704" s="241" t="s">
        <v>917</v>
      </c>
    </row>
    <row r="705" spans="2:2" ht="70" x14ac:dyDescent="0.35">
      <c r="B705" s="241" t="s">
        <v>918</v>
      </c>
    </row>
    <row r="706" spans="2:2" x14ac:dyDescent="0.35">
      <c r="B706" s="241" t="s">
        <v>808</v>
      </c>
    </row>
    <row r="707" spans="2:2" x14ac:dyDescent="0.35">
      <c r="B707" s="241" t="s">
        <v>809</v>
      </c>
    </row>
    <row r="708" spans="2:2" ht="28" x14ac:dyDescent="0.35">
      <c r="B708" s="241" t="s">
        <v>919</v>
      </c>
    </row>
    <row r="709" spans="2:2" ht="28" x14ac:dyDescent="0.35">
      <c r="B709" s="241" t="s">
        <v>810</v>
      </c>
    </row>
    <row r="711" spans="2:2" x14ac:dyDescent="0.35">
      <c r="B711" s="241" t="s">
        <v>811</v>
      </c>
    </row>
    <row r="712" spans="2:2" ht="28" x14ac:dyDescent="0.35">
      <c r="B712" s="241" t="s">
        <v>920</v>
      </c>
    </row>
    <row r="713" spans="2:2" ht="28" x14ac:dyDescent="0.35">
      <c r="B713" s="241" t="s">
        <v>921</v>
      </c>
    </row>
    <row r="714" spans="2:2" ht="28" x14ac:dyDescent="0.35">
      <c r="B714" s="241" t="s">
        <v>812</v>
      </c>
    </row>
    <row r="715" spans="2:2" ht="42" x14ac:dyDescent="0.35">
      <c r="B715" s="241" t="s">
        <v>813</v>
      </c>
    </row>
    <row r="716" spans="2:2" ht="42" x14ac:dyDescent="0.35">
      <c r="B716" s="241" t="s">
        <v>814</v>
      </c>
    </row>
    <row r="717" spans="2:2" x14ac:dyDescent="0.35">
      <c r="B717" s="241" t="s">
        <v>815</v>
      </c>
    </row>
    <row r="718" spans="2:2" ht="42" x14ac:dyDescent="0.35">
      <c r="B718" s="241" t="s">
        <v>816</v>
      </c>
    </row>
    <row r="719" spans="2:2" x14ac:dyDescent="0.35">
      <c r="B719" s="241" t="s">
        <v>817</v>
      </c>
    </row>
    <row r="720" spans="2:2" x14ac:dyDescent="0.35">
      <c r="B720" s="241" t="s">
        <v>818</v>
      </c>
    </row>
    <row r="721" spans="2:2" x14ac:dyDescent="0.35">
      <c r="B721" s="241" t="s">
        <v>659</v>
      </c>
    </row>
    <row r="722" spans="2:2" x14ac:dyDescent="0.35">
      <c r="B722" s="242"/>
    </row>
    <row r="723" spans="2:2" x14ac:dyDescent="0.35">
      <c r="B723" s="242" t="s">
        <v>926</v>
      </c>
    </row>
    <row r="724" spans="2:2" ht="42" x14ac:dyDescent="0.35">
      <c r="B724" s="241" t="s">
        <v>936</v>
      </c>
    </row>
    <row r="725" spans="2:2" ht="84" x14ac:dyDescent="0.35">
      <c r="B725" s="241" t="s">
        <v>937</v>
      </c>
    </row>
    <row r="726" spans="2:2" ht="28" x14ac:dyDescent="0.35">
      <c r="B726" s="241" t="s">
        <v>938</v>
      </c>
    </row>
    <row r="727" spans="2:2" ht="28" x14ac:dyDescent="0.35">
      <c r="B727" s="241" t="s">
        <v>939</v>
      </c>
    </row>
    <row r="728" spans="2:2" x14ac:dyDescent="0.35">
      <c r="B728" s="241" t="s">
        <v>927</v>
      </c>
    </row>
    <row r="729" spans="2:2" ht="28" x14ac:dyDescent="0.35">
      <c r="B729" s="241" t="s">
        <v>928</v>
      </c>
    </row>
    <row r="730" spans="2:2" x14ac:dyDescent="0.35">
      <c r="B730" s="241" t="s">
        <v>940</v>
      </c>
    </row>
    <row r="731" spans="2:2" x14ac:dyDescent="0.35">
      <c r="B731" s="241" t="s">
        <v>941</v>
      </c>
    </row>
    <row r="732" spans="2:2" ht="70" x14ac:dyDescent="0.35">
      <c r="B732" s="241" t="s">
        <v>929</v>
      </c>
    </row>
    <row r="733" spans="2:2" x14ac:dyDescent="0.35">
      <c r="B733" s="241" t="s">
        <v>930</v>
      </c>
    </row>
    <row r="734" spans="2:2" ht="28" x14ac:dyDescent="0.35">
      <c r="B734" s="241" t="s">
        <v>931</v>
      </c>
    </row>
    <row r="735" spans="2:2" ht="42" x14ac:dyDescent="0.35">
      <c r="B735" s="241" t="s">
        <v>932</v>
      </c>
    </row>
    <row r="736" spans="2:2" ht="112" x14ac:dyDescent="0.35">
      <c r="B736" s="241" t="s">
        <v>933</v>
      </c>
    </row>
    <row r="737" spans="2:2" x14ac:dyDescent="0.35">
      <c r="B737" s="241" t="s">
        <v>934</v>
      </c>
    </row>
    <row r="738" spans="2:2" x14ac:dyDescent="0.35">
      <c r="B738" s="242" t="s">
        <v>935</v>
      </c>
    </row>
    <row r="739" spans="2:2" x14ac:dyDescent="0.35">
      <c r="B739" s="345"/>
    </row>
    <row r="740" spans="2:2" x14ac:dyDescent="0.35">
      <c r="B740" s="242" t="s">
        <v>943</v>
      </c>
    </row>
    <row r="741" spans="2:2" x14ac:dyDescent="0.35">
      <c r="B741" s="241" t="s">
        <v>952</v>
      </c>
    </row>
    <row r="742" spans="2:2" ht="60" customHeight="1" x14ac:dyDescent="0.35">
      <c r="B742" s="241" t="s">
        <v>953</v>
      </c>
    </row>
    <row r="743" spans="2:2" ht="30" customHeight="1" x14ac:dyDescent="0.35">
      <c r="B743" s="241" t="s">
        <v>954</v>
      </c>
    </row>
    <row r="744" spans="2:2" ht="30" customHeight="1" x14ac:dyDescent="0.35">
      <c r="B744" s="241" t="s">
        <v>955</v>
      </c>
    </row>
    <row r="745" spans="2:2" ht="15" customHeight="1" x14ac:dyDescent="0.35">
      <c r="B745" s="241" t="s">
        <v>944</v>
      </c>
    </row>
    <row r="746" spans="2:2" ht="15" customHeight="1" x14ac:dyDescent="0.35">
      <c r="B746" s="241" t="s">
        <v>945</v>
      </c>
    </row>
    <row r="747" spans="2:2" ht="15" customHeight="1" x14ac:dyDescent="0.35">
      <c r="B747" s="241" t="s">
        <v>946</v>
      </c>
    </row>
    <row r="748" spans="2:2" ht="15" customHeight="1" x14ac:dyDescent="0.35">
      <c r="B748" s="241" t="s">
        <v>956</v>
      </c>
    </row>
    <row r="749" spans="2:2" ht="15" customHeight="1" x14ac:dyDescent="0.35">
      <c r="B749" s="241" t="s">
        <v>941</v>
      </c>
    </row>
    <row r="750" spans="2:2" ht="60" customHeight="1" x14ac:dyDescent="0.35">
      <c r="B750" s="241" t="s">
        <v>947</v>
      </c>
    </row>
    <row r="751" spans="2:2" ht="30" customHeight="1" x14ac:dyDescent="0.35">
      <c r="B751" s="241" t="s">
        <v>948</v>
      </c>
    </row>
    <row r="752" spans="2:2" ht="60" customHeight="1" x14ac:dyDescent="0.35">
      <c r="B752" s="241" t="s">
        <v>949</v>
      </c>
    </row>
    <row r="753" spans="2:2" ht="15" customHeight="1" x14ac:dyDescent="0.35">
      <c r="B753" s="241" t="s">
        <v>960</v>
      </c>
    </row>
    <row r="754" spans="2:2" x14ac:dyDescent="0.35">
      <c r="B754" s="241" t="s">
        <v>950</v>
      </c>
    </row>
    <row r="755" spans="2:2" x14ac:dyDescent="0.35">
      <c r="B755" s="242" t="s">
        <v>951</v>
      </c>
    </row>
    <row r="756" spans="2:2" x14ac:dyDescent="0.35">
      <c r="B756" s="241"/>
    </row>
    <row r="757" spans="2:2" ht="15" customHeight="1" x14ac:dyDescent="0.35">
      <c r="B757" s="242" t="s">
        <v>961</v>
      </c>
    </row>
    <row r="758" spans="2:2" x14ac:dyDescent="0.35">
      <c r="B758" s="241" t="s">
        <v>974</v>
      </c>
    </row>
    <row r="759" spans="2:2" ht="84" x14ac:dyDescent="0.35">
      <c r="B759" s="241" t="s">
        <v>975</v>
      </c>
    </row>
    <row r="760" spans="2:2" ht="28" x14ac:dyDescent="0.35">
      <c r="B760" s="241" t="s">
        <v>962</v>
      </c>
    </row>
    <row r="761" spans="2:2" ht="42" x14ac:dyDescent="0.35">
      <c r="B761" s="241" t="s">
        <v>963</v>
      </c>
    </row>
    <row r="762" spans="2:2" ht="15" customHeight="1" x14ac:dyDescent="0.35">
      <c r="B762" s="241" t="s">
        <v>964</v>
      </c>
    </row>
    <row r="763" spans="2:2" x14ac:dyDescent="0.35">
      <c r="B763" s="241" t="s">
        <v>965</v>
      </c>
    </row>
    <row r="764" spans="2:2" x14ac:dyDescent="0.35">
      <c r="B764" s="241" t="s">
        <v>976</v>
      </c>
    </row>
    <row r="765" spans="2:2" x14ac:dyDescent="0.35">
      <c r="B765" s="241" t="s">
        <v>966</v>
      </c>
    </row>
    <row r="766" spans="2:2" ht="28" x14ac:dyDescent="0.35">
      <c r="B766" s="241" t="s">
        <v>967</v>
      </c>
    </row>
    <row r="767" spans="2:2" ht="28" x14ac:dyDescent="0.35">
      <c r="B767" s="241" t="s">
        <v>968</v>
      </c>
    </row>
    <row r="768" spans="2:2" x14ac:dyDescent="0.35">
      <c r="B768" s="241" t="s">
        <v>977</v>
      </c>
    </row>
    <row r="769" spans="2:2" ht="28" x14ac:dyDescent="0.35">
      <c r="B769" s="241" t="s">
        <v>978</v>
      </c>
    </row>
    <row r="770" spans="2:2" x14ac:dyDescent="0.35">
      <c r="B770" s="242" t="s">
        <v>573</v>
      </c>
    </row>
    <row r="771" spans="2:2" ht="28" x14ac:dyDescent="0.35">
      <c r="B771" s="241" t="s">
        <v>969</v>
      </c>
    </row>
    <row r="772" spans="2:2" ht="28" x14ac:dyDescent="0.35">
      <c r="B772" s="241" t="s">
        <v>970</v>
      </c>
    </row>
    <row r="773" spans="2:2" ht="28" x14ac:dyDescent="0.35">
      <c r="B773" s="241" t="s">
        <v>971</v>
      </c>
    </row>
    <row r="774" spans="2:2" x14ac:dyDescent="0.35">
      <c r="B774" s="241" t="s">
        <v>972</v>
      </c>
    </row>
    <row r="775" spans="2:2" ht="56" x14ac:dyDescent="0.35">
      <c r="B775" s="241" t="s">
        <v>979</v>
      </c>
    </row>
    <row r="776" spans="2:2" x14ac:dyDescent="0.35">
      <c r="B776" s="241" t="s">
        <v>973</v>
      </c>
    </row>
    <row r="777" spans="2:2" x14ac:dyDescent="0.35">
      <c r="B777" s="241" t="s">
        <v>980</v>
      </c>
    </row>
    <row r="778" spans="2:2" x14ac:dyDescent="0.35">
      <c r="B778" s="241"/>
    </row>
    <row r="779" spans="2:2" x14ac:dyDescent="0.35">
      <c r="B779" s="242" t="s">
        <v>982</v>
      </c>
    </row>
    <row r="780" spans="2:2" x14ac:dyDescent="0.35">
      <c r="B780" s="241" t="s">
        <v>990</v>
      </c>
    </row>
    <row r="781" spans="2:2" ht="56" x14ac:dyDescent="0.35">
      <c r="B781" s="241" t="s">
        <v>992</v>
      </c>
    </row>
    <row r="782" spans="2:2" ht="42" x14ac:dyDescent="0.35">
      <c r="B782" s="241" t="s">
        <v>983</v>
      </c>
    </row>
    <row r="783" spans="2:2" x14ac:dyDescent="0.35">
      <c r="B783" s="241" t="s">
        <v>991</v>
      </c>
    </row>
    <row r="784" spans="2:2" ht="15" customHeight="1" x14ac:dyDescent="0.35">
      <c r="B784" s="241" t="s">
        <v>984</v>
      </c>
    </row>
    <row r="785" spans="2:2" ht="15" customHeight="1" x14ac:dyDescent="0.35">
      <c r="B785" s="241" t="s">
        <v>985</v>
      </c>
    </row>
    <row r="786" spans="2:2" ht="42" x14ac:dyDescent="0.35">
      <c r="B786" s="241" t="s">
        <v>993</v>
      </c>
    </row>
    <row r="787" spans="2:2" x14ac:dyDescent="0.35">
      <c r="B787" s="242" t="s">
        <v>363</v>
      </c>
    </row>
    <row r="788" spans="2:2" ht="42" x14ac:dyDescent="0.35">
      <c r="B788" s="241" t="s">
        <v>986</v>
      </c>
    </row>
    <row r="789" spans="2:2" ht="28" x14ac:dyDescent="0.35">
      <c r="B789" s="241" t="s">
        <v>987</v>
      </c>
    </row>
    <row r="790" spans="2:2" x14ac:dyDescent="0.35">
      <c r="B790" s="241" t="s">
        <v>988</v>
      </c>
    </row>
    <row r="791" spans="2:2" x14ac:dyDescent="0.35">
      <c r="B791" s="242" t="s">
        <v>989</v>
      </c>
    </row>
    <row r="792" spans="2:2" x14ac:dyDescent="0.35">
      <c r="B792" s="241"/>
    </row>
    <row r="793" spans="2:2" x14ac:dyDescent="0.35">
      <c r="B793" s="242" t="s">
        <v>995</v>
      </c>
    </row>
    <row r="794" spans="2:2" x14ac:dyDescent="0.35">
      <c r="B794" s="241" t="s">
        <v>1002</v>
      </c>
    </row>
    <row r="795" spans="2:2" ht="70" x14ac:dyDescent="0.35">
      <c r="B795" s="241" t="s">
        <v>1003</v>
      </c>
    </row>
    <row r="796" spans="2:2" ht="28" x14ac:dyDescent="0.35">
      <c r="B796" s="241" t="s">
        <v>1004</v>
      </c>
    </row>
    <row r="797" spans="2:2" ht="28" x14ac:dyDescent="0.35">
      <c r="B797" s="241" t="s">
        <v>1005</v>
      </c>
    </row>
    <row r="798" spans="2:2" x14ac:dyDescent="0.35">
      <c r="B798" s="241" t="s">
        <v>996</v>
      </c>
    </row>
    <row r="799" spans="2:2" ht="70" x14ac:dyDescent="0.35">
      <c r="B799" s="241" t="s">
        <v>1006</v>
      </c>
    </row>
    <row r="800" spans="2:2" ht="28" x14ac:dyDescent="0.35">
      <c r="B800" s="241" t="s">
        <v>997</v>
      </c>
    </row>
    <row r="801" spans="2:2" x14ac:dyDescent="0.35">
      <c r="B801" s="242" t="s">
        <v>573</v>
      </c>
    </row>
    <row r="802" spans="2:2" ht="126" x14ac:dyDescent="0.35">
      <c r="B802" s="241" t="s">
        <v>998</v>
      </c>
    </row>
    <row r="803" spans="2:2" x14ac:dyDescent="0.35">
      <c r="B803" s="241" t="s">
        <v>999</v>
      </c>
    </row>
    <row r="804" spans="2:2" ht="42" x14ac:dyDescent="0.35">
      <c r="B804" s="241" t="s">
        <v>1000</v>
      </c>
    </row>
    <row r="805" spans="2:2" ht="28" x14ac:dyDescent="0.35">
      <c r="B805" s="241" t="s">
        <v>1001</v>
      </c>
    </row>
    <row r="806" spans="2:2" x14ac:dyDescent="0.35">
      <c r="B806" s="242" t="s">
        <v>989</v>
      </c>
    </row>
    <row r="808" spans="2:2" x14ac:dyDescent="0.35">
      <c r="B808" s="242" t="s">
        <v>1009</v>
      </c>
    </row>
    <row r="809" spans="2:2" x14ac:dyDescent="0.35">
      <c r="B809" s="241" t="s">
        <v>1023</v>
      </c>
    </row>
    <row r="810" spans="2:2" ht="70" x14ac:dyDescent="0.35">
      <c r="B810" s="241" t="s">
        <v>1024</v>
      </c>
    </row>
    <row r="811" spans="2:2" ht="28" x14ac:dyDescent="0.35">
      <c r="B811" s="241" t="s">
        <v>1025</v>
      </c>
    </row>
    <row r="812" spans="2:2" ht="42" x14ac:dyDescent="0.35">
      <c r="B812" s="241" t="s">
        <v>1010</v>
      </c>
    </row>
    <row r="813" spans="2:2" x14ac:dyDescent="0.35">
      <c r="B813" s="241" t="s">
        <v>1026</v>
      </c>
    </row>
    <row r="814" spans="2:2" x14ac:dyDescent="0.35">
      <c r="B814" s="241" t="s">
        <v>1027</v>
      </c>
    </row>
    <row r="815" spans="2:2" x14ac:dyDescent="0.35">
      <c r="B815" s="242" t="s">
        <v>573</v>
      </c>
    </row>
    <row r="816" spans="2:2" ht="42" x14ac:dyDescent="0.35">
      <c r="B816" s="241" t="s">
        <v>1011</v>
      </c>
    </row>
    <row r="817" spans="2:2" ht="200.15" customHeight="1" x14ac:dyDescent="0.35">
      <c r="B817" s="241" t="s">
        <v>1012</v>
      </c>
    </row>
    <row r="818" spans="2:2" ht="56" x14ac:dyDescent="0.35">
      <c r="B818" s="241" t="s">
        <v>1013</v>
      </c>
    </row>
    <row r="819" spans="2:2" ht="28" x14ac:dyDescent="0.35">
      <c r="B819" s="241" t="s">
        <v>1014</v>
      </c>
    </row>
    <row r="820" spans="2:2" ht="28" x14ac:dyDescent="0.35">
      <c r="B820" s="241" t="s">
        <v>1015</v>
      </c>
    </row>
    <row r="821" spans="2:2" ht="42" x14ac:dyDescent="0.35">
      <c r="B821" s="241" t="s">
        <v>1016</v>
      </c>
    </row>
    <row r="822" spans="2:2" x14ac:dyDescent="0.35">
      <c r="B822" s="241" t="s">
        <v>1017</v>
      </c>
    </row>
    <row r="823" spans="2:2" ht="28" x14ac:dyDescent="0.35">
      <c r="B823" s="241" t="s">
        <v>1018</v>
      </c>
    </row>
    <row r="824" spans="2:2" ht="56" x14ac:dyDescent="0.35">
      <c r="B824" s="241" t="s">
        <v>1019</v>
      </c>
    </row>
    <row r="825" spans="2:2" x14ac:dyDescent="0.35">
      <c r="B825" s="241" t="s">
        <v>1020</v>
      </c>
    </row>
    <row r="826" spans="2:2" x14ac:dyDescent="0.35">
      <c r="B826" s="241" t="s">
        <v>1021</v>
      </c>
    </row>
    <row r="827" spans="2:2" x14ac:dyDescent="0.35">
      <c r="B827" s="242" t="s">
        <v>1022</v>
      </c>
    </row>
    <row r="828" spans="2:2" x14ac:dyDescent="0.35">
      <c r="B828" s="241"/>
    </row>
    <row r="829" spans="2:2" x14ac:dyDescent="0.35">
      <c r="B829" s="359" t="s">
        <v>1031</v>
      </c>
    </row>
    <row r="830" spans="2:2" x14ac:dyDescent="0.35">
      <c r="B830" s="358" t="s">
        <v>1039</v>
      </c>
    </row>
    <row r="831" spans="2:2" x14ac:dyDescent="0.35">
      <c r="B831" s="358" t="s">
        <v>1032</v>
      </c>
    </row>
    <row r="832" spans="2:2" ht="56.5" x14ac:dyDescent="0.35">
      <c r="B832" s="358" t="s">
        <v>1040</v>
      </c>
    </row>
    <row r="833" spans="2:2" ht="42.5" x14ac:dyDescent="0.35">
      <c r="B833" s="358" t="s">
        <v>1041</v>
      </c>
    </row>
    <row r="834" spans="2:2" ht="28.5" x14ac:dyDescent="0.35">
      <c r="B834" s="358" t="s">
        <v>1042</v>
      </c>
    </row>
    <row r="835" spans="2:2" ht="42.5" x14ac:dyDescent="0.35">
      <c r="B835" s="358" t="s">
        <v>1033</v>
      </c>
    </row>
    <row r="836" spans="2:2" x14ac:dyDescent="0.35">
      <c r="B836" s="358" t="s">
        <v>1034</v>
      </c>
    </row>
    <row r="837" spans="2:2" x14ac:dyDescent="0.35">
      <c r="B837" s="358" t="s">
        <v>1035</v>
      </c>
    </row>
    <row r="838" spans="2:2" x14ac:dyDescent="0.35">
      <c r="B838" s="358" t="s">
        <v>1043</v>
      </c>
    </row>
    <row r="839" spans="2:2" ht="42.5" x14ac:dyDescent="0.35">
      <c r="B839" s="358" t="s">
        <v>1036</v>
      </c>
    </row>
    <row r="840" spans="2:2" x14ac:dyDescent="0.35">
      <c r="B840" s="358" t="s">
        <v>1037</v>
      </c>
    </row>
    <row r="841" spans="2:2" x14ac:dyDescent="0.35">
      <c r="B841" s="358" t="s">
        <v>1038</v>
      </c>
    </row>
    <row r="842" spans="2:2" x14ac:dyDescent="0.35">
      <c r="B842" s="359" t="s">
        <v>989</v>
      </c>
    </row>
    <row r="843" spans="2:2" x14ac:dyDescent="0.35">
      <c r="B843" s="242"/>
    </row>
    <row r="844" spans="2:2" x14ac:dyDescent="0.35">
      <c r="B844" s="359" t="s">
        <v>1045</v>
      </c>
    </row>
    <row r="845" spans="2:2" x14ac:dyDescent="0.35">
      <c r="B845" s="358" t="s">
        <v>1066</v>
      </c>
    </row>
    <row r="846" spans="2:2" x14ac:dyDescent="0.35">
      <c r="B846" s="358" t="s">
        <v>1067</v>
      </c>
    </row>
    <row r="847" spans="2:2" ht="70.5" x14ac:dyDescent="0.35">
      <c r="B847" s="358" t="s">
        <v>1046</v>
      </c>
    </row>
    <row r="848" spans="2:2" x14ac:dyDescent="0.35">
      <c r="B848" s="358" t="s">
        <v>1047</v>
      </c>
    </row>
    <row r="849" spans="2:2" x14ac:dyDescent="0.35">
      <c r="B849" s="358" t="s">
        <v>1068</v>
      </c>
    </row>
    <row r="850" spans="2:2" x14ac:dyDescent="0.35">
      <c r="B850" s="358" t="s">
        <v>1048</v>
      </c>
    </row>
    <row r="851" spans="2:2" x14ac:dyDescent="0.35">
      <c r="B851" s="358" t="s">
        <v>1049</v>
      </c>
    </row>
    <row r="852" spans="2:2" ht="28.5" x14ac:dyDescent="0.35">
      <c r="B852" s="358" t="s">
        <v>1069</v>
      </c>
    </row>
    <row r="853" spans="2:2" ht="70.5" x14ac:dyDescent="0.35">
      <c r="B853" s="358" t="s">
        <v>1073</v>
      </c>
    </row>
    <row r="854" spans="2:2" x14ac:dyDescent="0.35">
      <c r="B854" s="358" t="s">
        <v>1027</v>
      </c>
    </row>
    <row r="855" spans="2:2" ht="28.5" x14ac:dyDescent="0.35">
      <c r="B855" s="358" t="s">
        <v>1070</v>
      </c>
    </row>
    <row r="856" spans="2:2" ht="42.5" x14ac:dyDescent="0.35">
      <c r="B856" s="358" t="s">
        <v>1050</v>
      </c>
    </row>
    <row r="857" spans="2:2" ht="28.5" x14ac:dyDescent="0.35">
      <c r="B857" s="358" t="s">
        <v>1051</v>
      </c>
    </row>
    <row r="858" spans="2:2" ht="28.5" x14ac:dyDescent="0.35">
      <c r="B858" s="358" t="s">
        <v>1052</v>
      </c>
    </row>
    <row r="859" spans="2:2" ht="28.5" x14ac:dyDescent="0.35">
      <c r="B859" s="358" t="s">
        <v>1053</v>
      </c>
    </row>
    <row r="860" spans="2:2" x14ac:dyDescent="0.35">
      <c r="B860" s="358" t="s">
        <v>1054</v>
      </c>
    </row>
    <row r="861" spans="2:2" x14ac:dyDescent="0.35">
      <c r="B861" s="358" t="s">
        <v>1055</v>
      </c>
    </row>
    <row r="862" spans="2:2" x14ac:dyDescent="0.35">
      <c r="B862" s="358" t="s">
        <v>1056</v>
      </c>
    </row>
    <row r="863" spans="2:2" x14ac:dyDescent="0.35">
      <c r="B863" s="358" t="s">
        <v>1057</v>
      </c>
    </row>
    <row r="864" spans="2:2" ht="28.5" x14ac:dyDescent="0.35">
      <c r="B864" s="358" t="s">
        <v>1058</v>
      </c>
    </row>
    <row r="865" spans="2:2" x14ac:dyDescent="0.35">
      <c r="B865" s="358" t="s">
        <v>1059</v>
      </c>
    </row>
    <row r="866" spans="2:2" x14ac:dyDescent="0.35">
      <c r="B866" s="358" t="s">
        <v>1060</v>
      </c>
    </row>
    <row r="867" spans="2:2" ht="28.5" x14ac:dyDescent="0.35">
      <c r="B867" s="358" t="s">
        <v>1061</v>
      </c>
    </row>
    <row r="868" spans="2:2" ht="70.5" x14ac:dyDescent="0.35">
      <c r="B868" s="358" t="s">
        <v>1062</v>
      </c>
    </row>
    <row r="869" spans="2:2" ht="28.5" x14ac:dyDescent="0.35">
      <c r="B869" s="358" t="s">
        <v>1063</v>
      </c>
    </row>
    <row r="870" spans="2:2" ht="28.5" x14ac:dyDescent="0.35">
      <c r="B870" s="358" t="s">
        <v>1064</v>
      </c>
    </row>
    <row r="871" spans="2:2" x14ac:dyDescent="0.35">
      <c r="B871" s="358" t="s">
        <v>1065</v>
      </c>
    </row>
    <row r="872" spans="2:2" x14ac:dyDescent="0.35">
      <c r="B872" s="359" t="s">
        <v>989</v>
      </c>
    </row>
    <row r="873" spans="2:2" x14ac:dyDescent="0.35">
      <c r="B873" s="241"/>
    </row>
    <row r="874" spans="2:2" x14ac:dyDescent="0.35">
      <c r="B874" s="359" t="s">
        <v>1076</v>
      </c>
    </row>
    <row r="875" spans="2:2" x14ac:dyDescent="0.35">
      <c r="B875" s="358" t="s">
        <v>1093</v>
      </c>
    </row>
    <row r="876" spans="2:2" ht="28.5" x14ac:dyDescent="0.35">
      <c r="B876" s="358" t="s">
        <v>1094</v>
      </c>
    </row>
    <row r="877" spans="2:2" x14ac:dyDescent="0.35">
      <c r="B877" s="358" t="s">
        <v>1077</v>
      </c>
    </row>
    <row r="878" spans="2:2" ht="70.5" x14ac:dyDescent="0.35">
      <c r="B878" s="358" t="s">
        <v>1095</v>
      </c>
    </row>
    <row r="879" spans="2:2" ht="42.5" x14ac:dyDescent="0.35">
      <c r="B879" s="358" t="s">
        <v>1096</v>
      </c>
    </row>
    <row r="880" spans="2:2" x14ac:dyDescent="0.35">
      <c r="B880" s="358" t="s">
        <v>1078</v>
      </c>
    </row>
    <row r="881" spans="2:2" x14ac:dyDescent="0.35">
      <c r="B881" s="358" t="s">
        <v>1027</v>
      </c>
    </row>
    <row r="882" spans="2:2" ht="56.5" x14ac:dyDescent="0.35">
      <c r="B882" s="358" t="s">
        <v>1097</v>
      </c>
    </row>
    <row r="883" spans="2:2" ht="56.5" x14ac:dyDescent="0.35">
      <c r="B883" s="358" t="s">
        <v>1079</v>
      </c>
    </row>
    <row r="884" spans="2:2" ht="70.5" x14ac:dyDescent="0.35">
      <c r="B884" s="358" t="s">
        <v>1080</v>
      </c>
    </row>
    <row r="885" spans="2:2" x14ac:dyDescent="0.35">
      <c r="B885" s="359" t="s">
        <v>1081</v>
      </c>
    </row>
    <row r="886" spans="2:2" x14ac:dyDescent="0.35">
      <c r="B886" s="358" t="s">
        <v>1082</v>
      </c>
    </row>
    <row r="887" spans="2:2" x14ac:dyDescent="0.35">
      <c r="B887" s="358" t="s">
        <v>1083</v>
      </c>
    </row>
    <row r="888" spans="2:2" x14ac:dyDescent="0.35">
      <c r="B888" s="358" t="s">
        <v>1084</v>
      </c>
    </row>
    <row r="889" spans="2:2" x14ac:dyDescent="0.35">
      <c r="B889" s="358" t="s">
        <v>1085</v>
      </c>
    </row>
    <row r="890" spans="2:2" x14ac:dyDescent="0.35">
      <c r="B890" s="358" t="s">
        <v>1086</v>
      </c>
    </row>
    <row r="891" spans="2:2" x14ac:dyDescent="0.35">
      <c r="B891" s="358" t="s">
        <v>1087</v>
      </c>
    </row>
    <row r="892" spans="2:2" x14ac:dyDescent="0.35">
      <c r="B892" s="358" t="s">
        <v>1088</v>
      </c>
    </row>
    <row r="893" spans="2:2" ht="28.5" x14ac:dyDescent="0.35">
      <c r="B893" s="358" t="s">
        <v>1089</v>
      </c>
    </row>
    <row r="894" spans="2:2" ht="28.5" x14ac:dyDescent="0.35">
      <c r="B894" s="358" t="s">
        <v>1090</v>
      </c>
    </row>
    <row r="895" spans="2:2" ht="42.5" x14ac:dyDescent="0.35">
      <c r="B895" s="358" t="s">
        <v>1091</v>
      </c>
    </row>
    <row r="896" spans="2:2" x14ac:dyDescent="0.35">
      <c r="B896" s="358" t="s">
        <v>1092</v>
      </c>
    </row>
    <row r="897" spans="2:2" x14ac:dyDescent="0.35">
      <c r="B897" s="359" t="s">
        <v>989</v>
      </c>
    </row>
    <row r="898" spans="2:2" x14ac:dyDescent="0.35">
      <c r="B898" s="241"/>
    </row>
    <row r="899" spans="2:2" x14ac:dyDescent="0.35">
      <c r="B899" s="242" t="s">
        <v>1099</v>
      </c>
    </row>
    <row r="900" spans="2:2" x14ac:dyDescent="0.35">
      <c r="B900" s="241" t="s">
        <v>892</v>
      </c>
    </row>
    <row r="901" spans="2:2" x14ac:dyDescent="0.35">
      <c r="B901" s="241" t="s">
        <v>1150</v>
      </c>
    </row>
    <row r="902" spans="2:2" x14ac:dyDescent="0.35">
      <c r="B902" s="241" t="s">
        <v>1100</v>
      </c>
    </row>
    <row r="903" spans="2:2" x14ac:dyDescent="0.35">
      <c r="B903" s="242" t="s">
        <v>763</v>
      </c>
    </row>
    <row r="904" spans="2:2" x14ac:dyDescent="0.35">
      <c r="B904" s="241" t="s">
        <v>1101</v>
      </c>
    </row>
    <row r="905" spans="2:2" x14ac:dyDescent="0.35">
      <c r="B905" s="241" t="s">
        <v>1102</v>
      </c>
    </row>
    <row r="906" spans="2:2" x14ac:dyDescent="0.35">
      <c r="B906" s="241" t="s">
        <v>1103</v>
      </c>
    </row>
    <row r="907" spans="2:2" x14ac:dyDescent="0.35">
      <c r="B907" s="241" t="s">
        <v>1104</v>
      </c>
    </row>
    <row r="908" spans="2:2" x14ac:dyDescent="0.35">
      <c r="B908" s="241" t="s">
        <v>1105</v>
      </c>
    </row>
    <row r="909" spans="2:2" x14ac:dyDescent="0.35">
      <c r="B909" s="241" t="s">
        <v>769</v>
      </c>
    </row>
    <row r="910" spans="2:2" x14ac:dyDescent="0.35">
      <c r="B910" s="241" t="s">
        <v>1106</v>
      </c>
    </row>
    <row r="911" spans="2:2" x14ac:dyDescent="0.35">
      <c r="B911" s="241" t="s">
        <v>1107</v>
      </c>
    </row>
    <row r="912" spans="2:2" x14ac:dyDescent="0.35">
      <c r="B912" s="241" t="s">
        <v>1108</v>
      </c>
    </row>
    <row r="913" spans="2:2" x14ac:dyDescent="0.35">
      <c r="B913" s="242" t="s">
        <v>1109</v>
      </c>
    </row>
    <row r="914" spans="2:2" x14ac:dyDescent="0.35">
      <c r="B914" s="241" t="s">
        <v>1110</v>
      </c>
    </row>
    <row r="915" spans="2:2" x14ac:dyDescent="0.35">
      <c r="B915" s="241" t="s">
        <v>1111</v>
      </c>
    </row>
    <row r="916" spans="2:2" x14ac:dyDescent="0.35">
      <c r="B916" s="241" t="s">
        <v>1112</v>
      </c>
    </row>
    <row r="917" spans="2:2" x14ac:dyDescent="0.35">
      <c r="B917" s="241" t="s">
        <v>1113</v>
      </c>
    </row>
    <row r="918" spans="2:2" x14ac:dyDescent="0.35">
      <c r="B918" s="241" t="s">
        <v>1114</v>
      </c>
    </row>
    <row r="919" spans="2:2" x14ac:dyDescent="0.35">
      <c r="B919" s="241" t="s">
        <v>1115</v>
      </c>
    </row>
    <row r="920" spans="2:2" x14ac:dyDescent="0.35">
      <c r="B920" s="241" t="s">
        <v>1116</v>
      </c>
    </row>
    <row r="921" spans="2:2" x14ac:dyDescent="0.35">
      <c r="B921" s="242" t="s">
        <v>1117</v>
      </c>
    </row>
    <row r="922" spans="2:2" x14ac:dyDescent="0.35">
      <c r="B922" s="241" t="s">
        <v>1118</v>
      </c>
    </row>
    <row r="923" spans="2:2" x14ac:dyDescent="0.35">
      <c r="B923" s="241" t="s">
        <v>1119</v>
      </c>
    </row>
    <row r="924" spans="2:2" x14ac:dyDescent="0.35">
      <c r="B924" s="241" t="s">
        <v>1120</v>
      </c>
    </row>
    <row r="925" spans="2:2" x14ac:dyDescent="0.35">
      <c r="B925" s="241" t="s">
        <v>1121</v>
      </c>
    </row>
    <row r="926" spans="2:2" x14ac:dyDescent="0.35">
      <c r="B926" s="241" t="s">
        <v>1122</v>
      </c>
    </row>
    <row r="927" spans="2:2" x14ac:dyDescent="0.35">
      <c r="B927" s="241" t="s">
        <v>1123</v>
      </c>
    </row>
    <row r="928" spans="2:2" x14ac:dyDescent="0.35">
      <c r="B928" s="241" t="s">
        <v>1124</v>
      </c>
    </row>
    <row r="929" spans="2:2" x14ac:dyDescent="0.35">
      <c r="B929" s="241" t="s">
        <v>1125</v>
      </c>
    </row>
    <row r="930" spans="2:2" x14ac:dyDescent="0.35">
      <c r="B930" s="241" t="s">
        <v>1126</v>
      </c>
    </row>
    <row r="931" spans="2:2" x14ac:dyDescent="0.35">
      <c r="B931" s="241" t="s">
        <v>1127</v>
      </c>
    </row>
    <row r="932" spans="2:2" x14ac:dyDescent="0.35">
      <c r="B932" s="241" t="s">
        <v>1128</v>
      </c>
    </row>
    <row r="933" spans="2:2" x14ac:dyDescent="0.35">
      <c r="B933" s="241" t="s">
        <v>1129</v>
      </c>
    </row>
    <row r="934" spans="2:2" x14ac:dyDescent="0.35">
      <c r="B934" s="241" t="s">
        <v>1130</v>
      </c>
    </row>
    <row r="935" spans="2:2" x14ac:dyDescent="0.35">
      <c r="B935" s="241" t="s">
        <v>1131</v>
      </c>
    </row>
    <row r="936" spans="2:2" x14ac:dyDescent="0.35">
      <c r="B936" s="241" t="s">
        <v>1132</v>
      </c>
    </row>
    <row r="937" spans="2:2" x14ac:dyDescent="0.35">
      <c r="B937" s="241" t="s">
        <v>1133</v>
      </c>
    </row>
    <row r="938" spans="2:2" x14ac:dyDescent="0.35">
      <c r="B938" s="241" t="s">
        <v>1134</v>
      </c>
    </row>
    <row r="939" spans="2:2" x14ac:dyDescent="0.35">
      <c r="B939" s="241" t="s">
        <v>1135</v>
      </c>
    </row>
    <row r="940" spans="2:2" x14ac:dyDescent="0.35">
      <c r="B940" s="241" t="s">
        <v>1136</v>
      </c>
    </row>
    <row r="941" spans="2:2" x14ac:dyDescent="0.35">
      <c r="B941" s="241" t="s">
        <v>1137</v>
      </c>
    </row>
    <row r="942" spans="2:2" x14ac:dyDescent="0.35">
      <c r="B942" s="241" t="s">
        <v>1138</v>
      </c>
    </row>
    <row r="943" spans="2:2" x14ac:dyDescent="0.35">
      <c r="B943" s="241" t="s">
        <v>1139</v>
      </c>
    </row>
    <row r="944" spans="2:2" x14ac:dyDescent="0.35">
      <c r="B944" s="241" t="s">
        <v>1140</v>
      </c>
    </row>
    <row r="945" spans="2:2" x14ac:dyDescent="0.35">
      <c r="B945" s="242" t="s">
        <v>1141</v>
      </c>
    </row>
    <row r="946" spans="2:2" x14ac:dyDescent="0.35">
      <c r="B946" s="241" t="s">
        <v>1142</v>
      </c>
    </row>
    <row r="947" spans="2:2" x14ac:dyDescent="0.35">
      <c r="B947" s="241" t="s">
        <v>1143</v>
      </c>
    </row>
    <row r="948" spans="2:2" x14ac:dyDescent="0.35">
      <c r="B948" s="241" t="s">
        <v>1144</v>
      </c>
    </row>
    <row r="949" spans="2:2" x14ac:dyDescent="0.35">
      <c r="B949" s="241" t="s">
        <v>1145</v>
      </c>
    </row>
    <row r="950" spans="2:2" x14ac:dyDescent="0.35">
      <c r="B950" s="241" t="s">
        <v>1146</v>
      </c>
    </row>
    <row r="951" spans="2:2" x14ac:dyDescent="0.35">
      <c r="B951" s="241" t="s">
        <v>1147</v>
      </c>
    </row>
    <row r="952" spans="2:2" x14ac:dyDescent="0.35">
      <c r="B952" s="241" t="s">
        <v>1148</v>
      </c>
    </row>
    <row r="953" spans="2:2" x14ac:dyDescent="0.35">
      <c r="B953" s="241" t="s">
        <v>1149</v>
      </c>
    </row>
    <row r="954" spans="2:2" x14ac:dyDescent="0.35">
      <c r="B954" s="241"/>
    </row>
    <row r="955" spans="2:2" x14ac:dyDescent="0.35">
      <c r="B955" s="359" t="s">
        <v>1152</v>
      </c>
    </row>
    <row r="956" spans="2:2" ht="28.5" x14ac:dyDescent="0.35">
      <c r="B956" s="358" t="s">
        <v>1157</v>
      </c>
    </row>
    <row r="957" spans="2:2" x14ac:dyDescent="0.35">
      <c r="B957" s="358" t="s">
        <v>1153</v>
      </c>
    </row>
    <row r="958" spans="2:2" ht="28.5" x14ac:dyDescent="0.35">
      <c r="B958" s="358" t="s">
        <v>1158</v>
      </c>
    </row>
    <row r="959" spans="2:2" ht="84.5" x14ac:dyDescent="0.35">
      <c r="B959" s="358" t="s">
        <v>1161</v>
      </c>
    </row>
    <row r="960" spans="2:2" x14ac:dyDescent="0.35">
      <c r="B960" s="358" t="s">
        <v>1159</v>
      </c>
    </row>
    <row r="961" spans="2:2" ht="84.5" x14ac:dyDescent="0.35">
      <c r="B961" s="358" t="s">
        <v>1160</v>
      </c>
    </row>
    <row r="962" spans="2:2" ht="56.5" x14ac:dyDescent="0.35">
      <c r="B962" s="358" t="s">
        <v>1154</v>
      </c>
    </row>
    <row r="963" spans="2:2" ht="98.5" x14ac:dyDescent="0.35">
      <c r="B963" s="358" t="s">
        <v>1155</v>
      </c>
    </row>
    <row r="964" spans="2:2" ht="56.5" x14ac:dyDescent="0.35">
      <c r="B964" s="358" t="s">
        <v>1156</v>
      </c>
    </row>
    <row r="965" spans="2:2" x14ac:dyDescent="0.35">
      <c r="B965" s="359" t="s">
        <v>989</v>
      </c>
    </row>
    <row r="966" spans="2:2" x14ac:dyDescent="0.35">
      <c r="B966" s="241"/>
    </row>
    <row r="967" spans="2:2" x14ac:dyDescent="0.35">
      <c r="B967" s="359" t="s">
        <v>1172</v>
      </c>
    </row>
    <row r="968" spans="2:2" x14ac:dyDescent="0.35">
      <c r="B968" s="358" t="s">
        <v>1179</v>
      </c>
    </row>
    <row r="969" spans="2:2" ht="42.5" x14ac:dyDescent="0.35">
      <c r="B969" s="358" t="s">
        <v>1180</v>
      </c>
    </row>
    <row r="970" spans="2:2" x14ac:dyDescent="0.35">
      <c r="B970" s="358" t="s">
        <v>1173</v>
      </c>
    </row>
    <row r="971" spans="2:2" x14ac:dyDescent="0.35">
      <c r="B971" s="358" t="s">
        <v>1181</v>
      </c>
    </row>
    <row r="972" spans="2:2" x14ac:dyDescent="0.35">
      <c r="B972" s="358" t="s">
        <v>1182</v>
      </c>
    </row>
    <row r="973" spans="2:2" ht="154.5" x14ac:dyDescent="0.35">
      <c r="B973" s="358" t="s">
        <v>1183</v>
      </c>
    </row>
    <row r="974" spans="2:2" x14ac:dyDescent="0.35">
      <c r="B974" s="359" t="s">
        <v>1174</v>
      </c>
    </row>
    <row r="975" spans="2:2" ht="84.5" x14ac:dyDescent="0.35">
      <c r="B975" s="358" t="s">
        <v>1184</v>
      </c>
    </row>
    <row r="976" spans="2:2" ht="42.5" x14ac:dyDescent="0.35">
      <c r="B976" s="358" t="s">
        <v>1175</v>
      </c>
    </row>
    <row r="977" spans="2:2" ht="28.5" x14ac:dyDescent="0.35">
      <c r="B977" s="358" t="s">
        <v>1176</v>
      </c>
    </row>
    <row r="978" spans="2:2" x14ac:dyDescent="0.35">
      <c r="B978" s="358" t="s">
        <v>1177</v>
      </c>
    </row>
    <row r="979" spans="2:2" x14ac:dyDescent="0.35">
      <c r="B979" s="358" t="s">
        <v>1178</v>
      </c>
    </row>
    <row r="980" spans="2:2" x14ac:dyDescent="0.35">
      <c r="B980" s="359" t="s">
        <v>989</v>
      </c>
    </row>
    <row r="981" spans="2:2" ht="56.5" x14ac:dyDescent="0.35">
      <c r="B981" s="358" t="s">
        <v>1185</v>
      </c>
    </row>
    <row r="982" spans="2:2" x14ac:dyDescent="0.35">
      <c r="B982" s="358" t="s">
        <v>1186</v>
      </c>
    </row>
    <row r="983" spans="2:2" x14ac:dyDescent="0.35">
      <c r="B983" s="358" t="s">
        <v>1022</v>
      </c>
    </row>
    <row r="984" spans="2:2" x14ac:dyDescent="0.35">
      <c r="B984" s="241"/>
    </row>
    <row r="985" spans="2:2" x14ac:dyDescent="0.35">
      <c r="B985" s="241"/>
    </row>
    <row r="986" spans="2:2" x14ac:dyDescent="0.35">
      <c r="B986" s="241"/>
    </row>
    <row r="987" spans="2:2" x14ac:dyDescent="0.35">
      <c r="B987" s="241"/>
    </row>
    <row r="988" spans="2:2" x14ac:dyDescent="0.35">
      <c r="B988" s="242"/>
    </row>
    <row r="990" spans="2:2" x14ac:dyDescent="0.35">
      <c r="B990" s="242"/>
    </row>
    <row r="991" spans="2:2" x14ac:dyDescent="0.35">
      <c r="B991" s="241"/>
    </row>
    <row r="992" spans="2:2" x14ac:dyDescent="0.35">
      <c r="B992" s="241"/>
    </row>
    <row r="993" spans="2:2" x14ac:dyDescent="0.35">
      <c r="B993" s="241"/>
    </row>
    <row r="994" spans="2:2" x14ac:dyDescent="0.35">
      <c r="B994" s="241"/>
    </row>
    <row r="995" spans="2:2" x14ac:dyDescent="0.35">
      <c r="B995" s="241"/>
    </row>
    <row r="996" spans="2:2" x14ac:dyDescent="0.35">
      <c r="B996" s="241"/>
    </row>
    <row r="997" spans="2:2" x14ac:dyDescent="0.35">
      <c r="B997" s="241"/>
    </row>
    <row r="998" spans="2:2" x14ac:dyDescent="0.35">
      <c r="B998" s="241"/>
    </row>
    <row r="999" spans="2:2" x14ac:dyDescent="0.35">
      <c r="B999" s="241"/>
    </row>
    <row r="1000" spans="2:2" x14ac:dyDescent="0.35">
      <c r="B1000" s="241"/>
    </row>
    <row r="1001" spans="2:2" x14ac:dyDescent="0.35">
      <c r="B1001" s="241"/>
    </row>
    <row r="1002" spans="2:2" ht="80.150000000000006" customHeight="1" x14ac:dyDescent="0.35">
      <c r="B1002" s="241"/>
    </row>
    <row r="1003" spans="2:2" x14ac:dyDescent="0.35">
      <c r="B1003" s="241"/>
    </row>
    <row r="1004" spans="2:2" x14ac:dyDescent="0.35">
      <c r="B1004" s="241"/>
    </row>
    <row r="1005" spans="2:2" ht="80.150000000000006" customHeight="1" x14ac:dyDescent="0.35">
      <c r="B1005" s="241"/>
    </row>
    <row r="1006" spans="2:2" x14ac:dyDescent="0.35">
      <c r="B1006" s="242"/>
    </row>
    <row r="1008" spans="2:2" x14ac:dyDescent="0.35">
      <c r="B1008" s="242"/>
    </row>
    <row r="1009" spans="2:2" x14ac:dyDescent="0.35">
      <c r="B1009" s="241"/>
    </row>
    <row r="1010" spans="2:2" x14ac:dyDescent="0.35">
      <c r="B1010" s="241"/>
    </row>
    <row r="1011" spans="2:2" x14ac:dyDescent="0.35">
      <c r="B1011" s="241"/>
    </row>
    <row r="1012" spans="2:2" x14ac:dyDescent="0.35">
      <c r="B1012" s="241"/>
    </row>
    <row r="1013" spans="2:2" x14ac:dyDescent="0.35">
      <c r="B1013" s="241"/>
    </row>
    <row r="1014" spans="2:2" x14ac:dyDescent="0.35">
      <c r="B1014" s="241"/>
    </row>
    <row r="1015" spans="2:2" x14ac:dyDescent="0.35">
      <c r="B1015" s="241"/>
    </row>
    <row r="1016" spans="2:2" x14ac:dyDescent="0.35">
      <c r="B1016" s="241"/>
    </row>
    <row r="1017" spans="2:2" x14ac:dyDescent="0.35">
      <c r="B1017" s="241"/>
    </row>
    <row r="1018" spans="2:2" x14ac:dyDescent="0.35">
      <c r="B1018" s="241"/>
    </row>
    <row r="1019" spans="2:2" x14ac:dyDescent="0.35">
      <c r="B1019" s="241"/>
    </row>
    <row r="1020" spans="2:2" x14ac:dyDescent="0.35">
      <c r="B1020" s="241"/>
    </row>
    <row r="1021" spans="2:2" x14ac:dyDescent="0.35">
      <c r="B1021" s="241"/>
    </row>
    <row r="1022" spans="2:2" x14ac:dyDescent="0.35">
      <c r="B1022" s="241"/>
    </row>
    <row r="1023" spans="2:2" x14ac:dyDescent="0.35">
      <c r="B1023" s="241"/>
    </row>
    <row r="1024" spans="2:2" x14ac:dyDescent="0.35">
      <c r="B1024" s="241"/>
    </row>
    <row r="1025" spans="2:2" x14ac:dyDescent="0.35">
      <c r="B1025" s="241"/>
    </row>
    <row r="1026" spans="2:2" x14ac:dyDescent="0.35">
      <c r="B1026" s="241"/>
    </row>
    <row r="1027" spans="2:2" x14ac:dyDescent="0.35">
      <c r="B1027" s="241"/>
    </row>
    <row r="1028" spans="2:2" x14ac:dyDescent="0.35">
      <c r="B1028" s="241"/>
    </row>
    <row r="1029" spans="2:2" x14ac:dyDescent="0.35">
      <c r="B1029" s="241"/>
    </row>
    <row r="1030" spans="2:2" x14ac:dyDescent="0.35">
      <c r="B1030" s="241"/>
    </row>
    <row r="1031" spans="2:2" x14ac:dyDescent="0.35">
      <c r="B1031" s="241"/>
    </row>
    <row r="1032" spans="2:2" x14ac:dyDescent="0.35">
      <c r="B1032" s="241"/>
    </row>
    <row r="1033" spans="2:2" x14ac:dyDescent="0.35">
      <c r="B1033" s="242"/>
    </row>
    <row r="1035" spans="2:2" x14ac:dyDescent="0.35">
      <c r="B1035" s="242"/>
    </row>
    <row r="1036" spans="2:2" x14ac:dyDescent="0.35">
      <c r="B1036" s="241"/>
    </row>
    <row r="1037" spans="2:2" x14ac:dyDescent="0.35">
      <c r="B1037" s="241"/>
    </row>
    <row r="1038" spans="2:2" x14ac:dyDescent="0.35">
      <c r="B1038" s="241"/>
    </row>
    <row r="1039" spans="2:2" x14ac:dyDescent="0.35">
      <c r="B1039" s="241"/>
    </row>
    <row r="1040" spans="2:2" x14ac:dyDescent="0.35">
      <c r="B1040" s="241"/>
    </row>
    <row r="1041" spans="2:2" ht="60" customHeight="1" x14ac:dyDescent="0.35">
      <c r="B1041" s="241"/>
    </row>
    <row r="1042" spans="2:2" x14ac:dyDescent="0.35">
      <c r="B1042" s="241"/>
    </row>
    <row r="1043" spans="2:2" x14ac:dyDescent="0.35">
      <c r="B1043" s="241"/>
    </row>
    <row r="1044" spans="2:2" x14ac:dyDescent="0.35">
      <c r="B1044" s="241"/>
    </row>
    <row r="1045" spans="2:2" ht="120" customHeight="1" x14ac:dyDescent="0.35">
      <c r="B1045" s="241"/>
    </row>
    <row r="1046" spans="2:2" x14ac:dyDescent="0.35">
      <c r="B1046" s="241"/>
    </row>
    <row r="1047" spans="2:2" x14ac:dyDescent="0.35">
      <c r="B1047" s="242"/>
    </row>
    <row r="1049" spans="2:2" x14ac:dyDescent="0.35">
      <c r="B1049" s="242"/>
    </row>
    <row r="1050" spans="2:2" ht="15" customHeight="1" x14ac:dyDescent="0.35">
      <c r="B1050" s="241"/>
    </row>
    <row r="1051" spans="2:2" x14ac:dyDescent="0.35">
      <c r="B1051" s="241"/>
    </row>
    <row r="1052" spans="2:2" x14ac:dyDescent="0.35">
      <c r="B1052" s="241"/>
    </row>
    <row r="1053" spans="2:2" x14ac:dyDescent="0.35">
      <c r="B1053" s="241"/>
    </row>
    <row r="1054" spans="2:2" x14ac:dyDescent="0.35">
      <c r="B1054" s="241"/>
    </row>
    <row r="1055" spans="2:2" ht="45" customHeight="1" x14ac:dyDescent="0.35">
      <c r="B1055" s="241"/>
    </row>
    <row r="1056" spans="2:2" ht="45" customHeight="1" x14ac:dyDescent="0.35">
      <c r="B1056" s="241"/>
    </row>
    <row r="1057" spans="2:2" x14ac:dyDescent="0.35">
      <c r="B1057" s="241"/>
    </row>
    <row r="1058" spans="2:2" x14ac:dyDescent="0.35">
      <c r="B1058" s="241"/>
    </row>
    <row r="1059" spans="2:2" x14ac:dyDescent="0.35">
      <c r="B1059" s="241"/>
    </row>
    <row r="1060" spans="2:2" x14ac:dyDescent="0.35">
      <c r="B1060" s="241"/>
    </row>
    <row r="1061" spans="2:2" x14ac:dyDescent="0.35">
      <c r="B1061" s="241"/>
    </row>
    <row r="1062" spans="2:2" x14ac:dyDescent="0.35">
      <c r="B1062" s="241"/>
    </row>
    <row r="1063" spans="2:2" x14ac:dyDescent="0.35">
      <c r="B1063" s="241"/>
    </row>
    <row r="1064" spans="2:2" ht="45" customHeight="1" x14ac:dyDescent="0.35">
      <c r="B1064" s="242"/>
    </row>
    <row r="1066" spans="2:2" x14ac:dyDescent="0.35">
      <c r="B1066" s="242"/>
    </row>
    <row r="1067" spans="2:2" x14ac:dyDescent="0.35">
      <c r="B1067" s="241"/>
    </row>
    <row r="1068" spans="2:2" x14ac:dyDescent="0.35">
      <c r="B1068" s="241"/>
    </row>
    <row r="1069" spans="2:2" x14ac:dyDescent="0.35">
      <c r="B1069" s="241"/>
    </row>
    <row r="1070" spans="2:2" x14ac:dyDescent="0.35">
      <c r="B1070" s="241"/>
    </row>
    <row r="1071" spans="2:2" ht="60" customHeight="1" x14ac:dyDescent="0.35">
      <c r="B1071" s="241"/>
    </row>
    <row r="1072" spans="2:2" x14ac:dyDescent="0.35">
      <c r="B1072" s="241"/>
    </row>
    <row r="1073" spans="2:2" x14ac:dyDescent="0.35">
      <c r="B1073" s="241"/>
    </row>
    <row r="1074" spans="2:2" x14ac:dyDescent="0.35">
      <c r="B1074" s="241"/>
    </row>
    <row r="1075" spans="2:2" x14ac:dyDescent="0.35">
      <c r="B1075" s="241"/>
    </row>
    <row r="1076" spans="2:2" ht="90" customHeight="1" x14ac:dyDescent="0.35">
      <c r="B1076" s="241"/>
    </row>
    <row r="1077" spans="2:2" ht="15" customHeight="1" x14ac:dyDescent="0.35">
      <c r="B1077" s="241"/>
    </row>
    <row r="1078" spans="2:2" x14ac:dyDescent="0.35">
      <c r="B1078" s="241"/>
    </row>
    <row r="1079" spans="2:2" x14ac:dyDescent="0.35">
      <c r="B1079" s="241"/>
    </row>
    <row r="1080" spans="2:2" x14ac:dyDescent="0.35">
      <c r="B1080" s="241"/>
    </row>
    <row r="1081" spans="2:2" x14ac:dyDescent="0.35">
      <c r="B1081" s="241"/>
    </row>
    <row r="1082" spans="2:2" ht="165" customHeight="1" x14ac:dyDescent="0.35">
      <c r="B1082" s="241"/>
    </row>
    <row r="1083" spans="2:2" x14ac:dyDescent="0.35">
      <c r="B1083" s="242"/>
    </row>
    <row r="1085" spans="2:2" x14ac:dyDescent="0.35">
      <c r="B1085" s="242"/>
    </row>
    <row r="1086" spans="2:2" x14ac:dyDescent="0.35">
      <c r="B1086" s="242"/>
    </row>
    <row r="1087" spans="2:2" x14ac:dyDescent="0.35">
      <c r="B1087" s="241"/>
    </row>
    <row r="1088" spans="2:2" x14ac:dyDescent="0.35">
      <c r="B1088" s="241"/>
    </row>
    <row r="1089" spans="2:2" x14ac:dyDescent="0.35">
      <c r="B1089" s="241"/>
    </row>
    <row r="1090" spans="2:2" x14ac:dyDescent="0.35">
      <c r="B1090" s="241"/>
    </row>
    <row r="1091" spans="2:2" x14ac:dyDescent="0.35">
      <c r="B1091" s="241"/>
    </row>
    <row r="1092" spans="2:2" x14ac:dyDescent="0.35">
      <c r="B1092" s="241"/>
    </row>
    <row r="1093" spans="2:2" x14ac:dyDescent="0.35">
      <c r="B1093" s="241"/>
    </row>
    <row r="1094" spans="2:2" x14ac:dyDescent="0.35">
      <c r="B1094" s="241"/>
    </row>
    <row r="1095" spans="2:2" x14ac:dyDescent="0.35">
      <c r="B1095" s="241"/>
    </row>
    <row r="1096" spans="2:2" x14ac:dyDescent="0.35">
      <c r="B1096" s="241"/>
    </row>
    <row r="1097" spans="2:2" x14ac:dyDescent="0.35">
      <c r="B1097" s="241"/>
    </row>
    <row r="1098" spans="2:2" x14ac:dyDescent="0.35">
      <c r="B1098" s="241"/>
    </row>
    <row r="1099" spans="2:2" x14ac:dyDescent="0.35">
      <c r="B1099" s="241"/>
    </row>
    <row r="1100" spans="2:2" x14ac:dyDescent="0.35">
      <c r="B1100" s="241"/>
    </row>
    <row r="1101" spans="2:2" x14ac:dyDescent="0.35">
      <c r="B1101" s="241"/>
    </row>
    <row r="1102" spans="2:2" x14ac:dyDescent="0.35">
      <c r="B1102" s="241"/>
    </row>
    <row r="1103" spans="2:2" x14ac:dyDescent="0.35">
      <c r="B1103" s="241"/>
    </row>
    <row r="1104" spans="2:2" x14ac:dyDescent="0.35">
      <c r="B1104" s="242"/>
    </row>
    <row r="1106" spans="2:2" x14ac:dyDescent="0.35">
      <c r="B1106" s="242"/>
    </row>
    <row r="1107" spans="2:2" x14ac:dyDescent="0.35">
      <c r="B1107" s="241"/>
    </row>
    <row r="1108" spans="2:2" x14ac:dyDescent="0.35">
      <c r="B1108" s="241"/>
    </row>
    <row r="1109" spans="2:2" x14ac:dyDescent="0.35">
      <c r="B1109" s="241"/>
    </row>
    <row r="1110" spans="2:2" x14ac:dyDescent="0.35">
      <c r="B1110" s="241"/>
    </row>
    <row r="1111" spans="2:2" x14ac:dyDescent="0.35">
      <c r="B1111" s="241"/>
    </row>
    <row r="1112" spans="2:2" x14ac:dyDescent="0.35">
      <c r="B1112" s="241"/>
    </row>
    <row r="1113" spans="2:2" x14ac:dyDescent="0.35">
      <c r="B1113" s="241"/>
    </row>
    <row r="1114" spans="2:2" x14ac:dyDescent="0.35">
      <c r="B1114" s="241"/>
    </row>
    <row r="1115" spans="2:2" x14ac:dyDescent="0.35">
      <c r="B1115" s="241"/>
    </row>
    <row r="1116" spans="2:2" x14ac:dyDescent="0.35">
      <c r="B1116" s="241"/>
    </row>
    <row r="1117" spans="2:2" x14ac:dyDescent="0.35">
      <c r="B1117" s="241"/>
    </row>
    <row r="1118" spans="2:2" x14ac:dyDescent="0.35">
      <c r="B1118" s="241"/>
    </row>
    <row r="1119" spans="2:2" x14ac:dyDescent="0.35">
      <c r="B1119" s="241"/>
    </row>
    <row r="1120" spans="2:2" x14ac:dyDescent="0.35">
      <c r="B1120" s="241"/>
    </row>
    <row r="1121" spans="2:2" x14ac:dyDescent="0.35">
      <c r="B1121" s="241"/>
    </row>
    <row r="1122" spans="2:2" x14ac:dyDescent="0.35">
      <c r="B1122" s="242"/>
    </row>
    <row r="1124" spans="2:2" x14ac:dyDescent="0.35">
      <c r="B1124" s="242"/>
    </row>
    <row r="1126" spans="2:2" x14ac:dyDescent="0.35">
      <c r="B1126" s="241"/>
    </row>
    <row r="1127" spans="2:2" x14ac:dyDescent="0.35">
      <c r="B1127" s="241"/>
    </row>
    <row r="1128" spans="2:2" x14ac:dyDescent="0.35">
      <c r="B1128" s="241"/>
    </row>
    <row r="1129" spans="2:2" x14ac:dyDescent="0.35">
      <c r="B1129" s="241"/>
    </row>
    <row r="1130" spans="2:2" x14ac:dyDescent="0.35">
      <c r="B1130" s="241"/>
    </row>
    <row r="1131" spans="2:2" x14ac:dyDescent="0.35">
      <c r="B1131" s="241"/>
    </row>
    <row r="1132" spans="2:2" x14ac:dyDescent="0.35">
      <c r="B1132" s="241"/>
    </row>
    <row r="1133" spans="2:2" x14ac:dyDescent="0.35">
      <c r="B1133" s="241"/>
    </row>
    <row r="1134" spans="2:2" x14ac:dyDescent="0.35">
      <c r="B1134" s="242"/>
    </row>
  </sheetData>
  <hyperlinks>
    <hyperlink ref="B27" r:id="rId1" display="javascript:phoenixHandler.handleMailTo('marcuschisholm@btinternet.com');"/>
  </hyperlinks>
  <pageMargins left="0.23622047244094491" right="0.23622047244094491" top="0.51181102362204722" bottom="0.51181102362204722" header="0.31496062992125984" footer="0.31496062992125984"/>
  <pageSetup paperSize="9" scale="69" orientation="portrait" r:id="rId2"/>
  <rowBreaks count="4" manualBreakCount="4">
    <brk id="73" min="1" max="1" man="1"/>
    <brk id="91" min="1" max="1" man="1"/>
    <brk id="113" max="16383" man="1"/>
    <brk id="133" max="16383" man="1"/>
  </rowBreaks>
  <colBreaks count="1" manualBreakCount="1">
    <brk id="1"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62"/>
  <sheetViews>
    <sheetView topLeftCell="A13" workbookViewId="0">
      <selection activeCell="D10" sqref="D10"/>
    </sheetView>
  </sheetViews>
  <sheetFormatPr defaultColWidth="8.81640625" defaultRowHeight="14.5" x14ac:dyDescent="0.35"/>
  <cols>
    <col min="1" max="1" width="8.81640625" style="86"/>
    <col min="2" max="2" width="18.7265625" style="86" bestFit="1" customWidth="1"/>
    <col min="3" max="3" width="8.7265625" style="86" customWidth="1"/>
    <col min="4" max="7" width="5.7265625" style="86" customWidth="1"/>
    <col min="8" max="8" width="5.1796875" style="86" bestFit="1" customWidth="1"/>
    <col min="9" max="18" width="5.7265625" style="86" customWidth="1"/>
    <col min="19" max="16384" width="8.81640625" style="86"/>
  </cols>
  <sheetData>
    <row r="1" spans="2:15" ht="12" customHeight="1" x14ac:dyDescent="0.35"/>
    <row r="2" spans="2:15" ht="12" customHeight="1" x14ac:dyDescent="0.35">
      <c r="C2" s="108" t="s">
        <v>55</v>
      </c>
      <c r="I2" s="109"/>
    </row>
    <row r="3" spans="2:15" ht="12" customHeight="1" x14ac:dyDescent="0.35"/>
    <row r="4" spans="2:15" ht="12" customHeight="1" thickBot="1" x14ac:dyDescent="0.4">
      <c r="B4" s="106"/>
      <c r="C4" s="87"/>
      <c r="D4" s="106"/>
      <c r="E4" s="106"/>
      <c r="F4" s="106"/>
      <c r="G4" s="106"/>
      <c r="H4" s="106"/>
      <c r="I4" s="106"/>
      <c r="J4" s="106"/>
      <c r="K4" s="106"/>
    </row>
    <row r="5" spans="2:15" ht="12" customHeight="1" thickBot="1" x14ac:dyDescent="0.4">
      <c r="B5" s="4"/>
      <c r="C5" s="401" t="s">
        <v>58</v>
      </c>
      <c r="D5" s="375" t="s">
        <v>57</v>
      </c>
      <c r="E5" s="376"/>
      <c r="F5" s="94" t="s">
        <v>52</v>
      </c>
      <c r="G5" s="95"/>
      <c r="H5" s="94" t="s">
        <v>52</v>
      </c>
      <c r="I5" s="95"/>
      <c r="J5" s="375" t="s">
        <v>52</v>
      </c>
      <c r="K5" s="376"/>
      <c r="L5" s="375" t="s">
        <v>52</v>
      </c>
      <c r="M5" s="376"/>
      <c r="N5" s="375" t="s">
        <v>52</v>
      </c>
      <c r="O5" s="376"/>
    </row>
    <row r="6" spans="2:15" ht="12" customHeight="1" thickBot="1" x14ac:dyDescent="0.4">
      <c r="B6" s="97" t="s">
        <v>4</v>
      </c>
      <c r="C6" s="402"/>
      <c r="D6" s="98" t="s">
        <v>5</v>
      </c>
      <c r="E6" s="50" t="s">
        <v>6</v>
      </c>
      <c r="F6" s="98" t="s">
        <v>5</v>
      </c>
      <c r="G6" s="50" t="s">
        <v>6</v>
      </c>
      <c r="H6" s="98" t="s">
        <v>5</v>
      </c>
      <c r="I6" s="50" t="s">
        <v>6</v>
      </c>
      <c r="J6" s="98" t="s">
        <v>5</v>
      </c>
      <c r="K6" s="107" t="s">
        <v>6</v>
      </c>
      <c r="L6" s="98" t="s">
        <v>5</v>
      </c>
      <c r="M6" s="107" t="s">
        <v>6</v>
      </c>
      <c r="N6" s="98" t="s">
        <v>5</v>
      </c>
      <c r="O6" s="107" t="s">
        <v>6</v>
      </c>
    </row>
    <row r="7" spans="2:15" ht="12" customHeight="1" x14ac:dyDescent="0.35">
      <c r="B7" s="102"/>
      <c r="C7" s="52"/>
      <c r="D7" s="80"/>
      <c r="E7" s="81"/>
      <c r="F7" s="60"/>
      <c r="G7" s="6"/>
      <c r="H7" s="60"/>
      <c r="I7" s="6"/>
      <c r="J7" s="60"/>
      <c r="K7" s="6"/>
      <c r="L7" s="60"/>
      <c r="M7" s="6"/>
      <c r="N7" s="60"/>
      <c r="O7" s="6"/>
    </row>
    <row r="8" spans="2:15" ht="12" customHeight="1" x14ac:dyDescent="0.35">
      <c r="B8" s="103" t="s">
        <v>7</v>
      </c>
      <c r="C8" s="53">
        <v>13</v>
      </c>
      <c r="D8" s="82"/>
      <c r="E8" s="12"/>
      <c r="F8" s="61"/>
      <c r="G8" s="12"/>
      <c r="H8" s="61"/>
      <c r="I8" s="12"/>
      <c r="J8" s="61"/>
      <c r="K8" s="12"/>
      <c r="L8" s="61"/>
      <c r="M8" s="12"/>
      <c r="N8" s="61"/>
      <c r="O8" s="12"/>
    </row>
    <row r="9" spans="2:15" ht="12" customHeight="1" x14ac:dyDescent="0.35">
      <c r="B9" s="104" t="s">
        <v>22</v>
      </c>
      <c r="C9" s="54"/>
      <c r="D9" s="82"/>
      <c r="E9" s="12"/>
      <c r="F9" s="61"/>
      <c r="G9" s="12"/>
      <c r="H9" s="61"/>
      <c r="I9" s="12"/>
      <c r="J9" s="61"/>
      <c r="K9" s="12"/>
      <c r="L9" s="61"/>
      <c r="M9" s="12"/>
      <c r="N9" s="61"/>
      <c r="O9" s="12"/>
    </row>
    <row r="10" spans="2:15" ht="12" customHeight="1" x14ac:dyDescent="0.35">
      <c r="B10" s="103" t="s">
        <v>10</v>
      </c>
      <c r="C10" s="53">
        <v>22</v>
      </c>
      <c r="D10" s="82"/>
      <c r="E10" s="12"/>
      <c r="F10" s="61"/>
      <c r="G10" s="12"/>
      <c r="H10" s="61"/>
      <c r="I10" s="12"/>
      <c r="J10" s="61"/>
      <c r="K10" s="12"/>
      <c r="L10" s="61"/>
      <c r="M10" s="12"/>
      <c r="N10" s="61"/>
      <c r="O10" s="12"/>
    </row>
    <row r="11" spans="2:15" ht="12" customHeight="1" x14ac:dyDescent="0.35">
      <c r="B11" s="104" t="s">
        <v>23</v>
      </c>
      <c r="C11" s="54"/>
      <c r="D11" s="82"/>
      <c r="E11" s="12"/>
      <c r="F11" s="61"/>
      <c r="G11" s="12"/>
      <c r="H11" s="61"/>
      <c r="I11" s="12"/>
      <c r="J11" s="61"/>
      <c r="K11" s="12"/>
      <c r="L11" s="61"/>
      <c r="M11" s="12"/>
      <c r="N11" s="61"/>
      <c r="O11" s="12"/>
    </row>
    <row r="12" spans="2:15" ht="12" customHeight="1" x14ac:dyDescent="0.35">
      <c r="B12" s="103" t="s">
        <v>24</v>
      </c>
      <c r="C12" s="53">
        <v>22</v>
      </c>
      <c r="D12" s="82"/>
      <c r="E12" s="12"/>
      <c r="F12" s="61"/>
      <c r="G12" s="12"/>
      <c r="H12" s="61"/>
      <c r="I12" s="12"/>
      <c r="J12" s="61"/>
      <c r="K12" s="12"/>
      <c r="L12" s="61"/>
      <c r="M12" s="12"/>
      <c r="N12" s="61"/>
      <c r="O12" s="12"/>
    </row>
    <row r="13" spans="2:15" ht="12" customHeight="1" x14ac:dyDescent="0.35">
      <c r="B13" s="104" t="s">
        <v>19</v>
      </c>
      <c r="C13" s="54"/>
      <c r="D13" s="82"/>
      <c r="E13" s="12"/>
      <c r="F13" s="61"/>
      <c r="G13" s="12"/>
      <c r="H13" s="61"/>
      <c r="I13" s="12"/>
      <c r="J13" s="61"/>
      <c r="K13" s="12"/>
      <c r="L13" s="61"/>
      <c r="M13" s="12"/>
      <c r="N13" s="61"/>
      <c r="O13" s="12"/>
    </row>
    <row r="14" spans="2:15" ht="12" customHeight="1" x14ac:dyDescent="0.35">
      <c r="B14" s="103" t="s">
        <v>25</v>
      </c>
      <c r="C14" s="53">
        <v>26</v>
      </c>
      <c r="D14" s="82"/>
      <c r="E14" s="12"/>
      <c r="F14" s="61"/>
      <c r="G14" s="12"/>
      <c r="H14" s="61"/>
      <c r="I14" s="12"/>
      <c r="J14" s="61"/>
      <c r="K14" s="12"/>
      <c r="L14" s="61"/>
      <c r="M14" s="12"/>
      <c r="N14" s="61"/>
      <c r="O14" s="12"/>
    </row>
    <row r="15" spans="2:15" ht="12" customHeight="1" x14ac:dyDescent="0.35">
      <c r="B15" s="104" t="s">
        <v>20</v>
      </c>
      <c r="C15" s="54"/>
      <c r="D15" s="82"/>
      <c r="E15" s="12"/>
      <c r="F15" s="61"/>
      <c r="G15" s="12"/>
      <c r="H15" s="61"/>
      <c r="I15" s="12"/>
      <c r="J15" s="61"/>
      <c r="K15" s="12"/>
      <c r="L15" s="61"/>
      <c r="M15" s="12"/>
      <c r="N15" s="61"/>
      <c r="O15" s="12"/>
    </row>
    <row r="16" spans="2:15" ht="12" customHeight="1" x14ac:dyDescent="0.35">
      <c r="B16" s="103" t="s">
        <v>8</v>
      </c>
      <c r="C16" s="53">
        <v>15</v>
      </c>
      <c r="D16" s="82"/>
      <c r="E16" s="12"/>
      <c r="F16" s="61"/>
      <c r="G16" s="12"/>
      <c r="H16" s="61"/>
      <c r="I16" s="12"/>
      <c r="J16" s="61"/>
      <c r="K16" s="12"/>
      <c r="L16" s="61"/>
      <c r="M16" s="12"/>
      <c r="N16" s="61"/>
      <c r="O16" s="12"/>
    </row>
    <row r="17" spans="2:15" ht="12" customHeight="1" x14ac:dyDescent="0.35">
      <c r="B17" s="104" t="s">
        <v>26</v>
      </c>
      <c r="C17" s="54"/>
      <c r="D17" s="82"/>
      <c r="E17" s="12"/>
      <c r="F17" s="61"/>
      <c r="G17" s="12"/>
      <c r="H17" s="61"/>
      <c r="I17" s="12"/>
      <c r="J17" s="61"/>
      <c r="K17" s="12"/>
      <c r="L17" s="61"/>
      <c r="M17" s="12"/>
      <c r="N17" s="61"/>
      <c r="O17" s="12"/>
    </row>
    <row r="18" spans="2:15" ht="12" customHeight="1" x14ac:dyDescent="0.35">
      <c r="B18" s="103" t="s">
        <v>9</v>
      </c>
      <c r="C18" s="53">
        <v>14</v>
      </c>
      <c r="D18" s="82"/>
      <c r="E18" s="12"/>
      <c r="F18" s="61"/>
      <c r="G18" s="12"/>
      <c r="H18" s="61"/>
      <c r="I18" s="12"/>
      <c r="J18" s="61"/>
      <c r="K18" s="12"/>
      <c r="L18" s="61"/>
      <c r="M18" s="12"/>
      <c r="N18" s="61"/>
      <c r="O18" s="12"/>
    </row>
    <row r="19" spans="2:15" ht="12" customHeight="1" x14ac:dyDescent="0.35">
      <c r="B19" s="104" t="s">
        <v>37</v>
      </c>
      <c r="C19" s="54"/>
      <c r="D19" s="82"/>
      <c r="E19" s="12"/>
      <c r="F19" s="61"/>
      <c r="G19" s="12"/>
      <c r="H19" s="61"/>
      <c r="I19" s="12"/>
      <c r="J19" s="61"/>
      <c r="K19" s="12"/>
      <c r="L19" s="61"/>
      <c r="M19" s="12"/>
      <c r="N19" s="61"/>
      <c r="O19" s="12"/>
    </row>
    <row r="20" spans="2:15" ht="12" customHeight="1" x14ac:dyDescent="0.35">
      <c r="B20" s="103" t="s">
        <v>11</v>
      </c>
      <c r="C20" s="53">
        <v>15</v>
      </c>
      <c r="D20" s="82"/>
      <c r="E20" s="12"/>
      <c r="F20" s="61"/>
      <c r="G20" s="12"/>
      <c r="H20" s="61"/>
      <c r="I20" s="12"/>
      <c r="J20" s="61"/>
      <c r="K20" s="12"/>
      <c r="L20" s="61"/>
      <c r="M20" s="12"/>
      <c r="N20" s="61"/>
      <c r="O20" s="12"/>
    </row>
    <row r="21" spans="2:15" ht="12" customHeight="1" x14ac:dyDescent="0.35">
      <c r="B21" s="104" t="s">
        <v>38</v>
      </c>
      <c r="C21" s="54"/>
      <c r="D21" s="82"/>
      <c r="E21" s="12"/>
      <c r="F21" s="61"/>
      <c r="G21" s="12"/>
      <c r="H21" s="61"/>
      <c r="I21" s="12"/>
      <c r="J21" s="61"/>
      <c r="K21" s="12"/>
      <c r="L21" s="61"/>
      <c r="M21" s="12"/>
      <c r="N21" s="61"/>
      <c r="O21" s="12"/>
    </row>
    <row r="22" spans="2:15" ht="12" customHeight="1" x14ac:dyDescent="0.35">
      <c r="B22" s="103" t="s">
        <v>13</v>
      </c>
      <c r="C22" s="53">
        <v>19</v>
      </c>
      <c r="D22" s="82"/>
      <c r="E22" s="12"/>
      <c r="F22" s="61"/>
      <c r="G22" s="12"/>
      <c r="H22" s="61"/>
      <c r="I22" s="12"/>
      <c r="J22" s="61"/>
      <c r="K22" s="12"/>
      <c r="L22" s="61"/>
      <c r="M22" s="12"/>
      <c r="N22" s="61"/>
      <c r="O22" s="12"/>
    </row>
    <row r="23" spans="2:15" ht="12" customHeight="1" x14ac:dyDescent="0.35">
      <c r="B23" s="104" t="s">
        <v>53</v>
      </c>
      <c r="C23" s="54"/>
      <c r="D23" s="82"/>
      <c r="E23" s="12"/>
      <c r="F23" s="61"/>
      <c r="G23" s="12"/>
      <c r="H23" s="61"/>
      <c r="I23" s="12"/>
      <c r="J23" s="61"/>
      <c r="K23" s="12"/>
      <c r="L23" s="61"/>
      <c r="M23" s="12"/>
      <c r="N23" s="61"/>
      <c r="O23" s="12"/>
    </row>
    <row r="24" spans="2:15" ht="12" customHeight="1" x14ac:dyDescent="0.35">
      <c r="B24" s="103" t="s">
        <v>12</v>
      </c>
      <c r="C24" s="53">
        <v>23</v>
      </c>
      <c r="D24" s="82"/>
      <c r="E24" s="12"/>
      <c r="F24" s="61"/>
      <c r="G24" s="12"/>
      <c r="H24" s="61"/>
      <c r="I24" s="12"/>
      <c r="J24" s="61"/>
      <c r="K24" s="12"/>
      <c r="L24" s="61"/>
      <c r="M24" s="12"/>
      <c r="N24" s="61"/>
      <c r="O24" s="12"/>
    </row>
    <row r="25" spans="2:15" ht="12" customHeight="1" x14ac:dyDescent="0.35">
      <c r="B25" s="104" t="s">
        <v>40</v>
      </c>
      <c r="C25" s="54"/>
      <c r="D25" s="82"/>
      <c r="E25" s="12"/>
      <c r="F25" s="61"/>
      <c r="G25" s="12"/>
      <c r="H25" s="61"/>
      <c r="I25" s="12"/>
      <c r="J25" s="61"/>
      <c r="K25" s="12"/>
      <c r="L25" s="61"/>
      <c r="M25" s="12"/>
      <c r="N25" s="61"/>
      <c r="O25" s="12"/>
    </row>
    <row r="26" spans="2:15" ht="12" customHeight="1" x14ac:dyDescent="0.35">
      <c r="B26" s="103" t="s">
        <v>18</v>
      </c>
      <c r="C26" s="53">
        <v>24</v>
      </c>
      <c r="D26" s="82"/>
      <c r="E26" s="12"/>
      <c r="F26" s="61"/>
      <c r="G26" s="12"/>
      <c r="H26" s="61"/>
      <c r="I26" s="12"/>
      <c r="J26" s="61"/>
      <c r="K26" s="12"/>
      <c r="L26" s="61"/>
      <c r="M26" s="12"/>
      <c r="N26" s="61"/>
      <c r="O26" s="12"/>
    </row>
    <row r="27" spans="2:15" ht="12" customHeight="1" x14ac:dyDescent="0.35">
      <c r="B27" s="104" t="s">
        <v>39</v>
      </c>
      <c r="C27" s="54"/>
      <c r="D27" s="82"/>
      <c r="E27" s="12"/>
      <c r="F27" s="61"/>
      <c r="G27" s="12"/>
      <c r="H27" s="61"/>
      <c r="I27" s="12"/>
      <c r="J27" s="61"/>
      <c r="K27" s="12"/>
      <c r="L27" s="61"/>
      <c r="M27" s="12"/>
      <c r="N27" s="61"/>
      <c r="O27" s="12"/>
    </row>
    <row r="28" spans="2:15" ht="12" customHeight="1" x14ac:dyDescent="0.35">
      <c r="B28" s="103" t="s">
        <v>33</v>
      </c>
      <c r="C28" s="53">
        <v>19</v>
      </c>
      <c r="D28" s="82"/>
      <c r="E28" s="12"/>
      <c r="F28" s="61"/>
      <c r="G28" s="12"/>
      <c r="H28" s="61"/>
      <c r="I28" s="12"/>
      <c r="J28" s="61"/>
      <c r="K28" s="12"/>
      <c r="L28" s="61"/>
      <c r="M28" s="12"/>
      <c r="N28" s="61"/>
      <c r="O28" s="12"/>
    </row>
    <row r="29" spans="2:15" ht="12" customHeight="1" x14ac:dyDescent="0.35">
      <c r="B29" s="104" t="s">
        <v>32</v>
      </c>
      <c r="C29" s="54"/>
      <c r="D29" s="82"/>
      <c r="E29" s="12"/>
      <c r="F29" s="61"/>
      <c r="G29" s="12"/>
      <c r="H29" s="61"/>
      <c r="I29" s="12"/>
      <c r="J29" s="61"/>
      <c r="K29" s="12"/>
      <c r="L29" s="61"/>
      <c r="M29" s="12"/>
      <c r="N29" s="61"/>
      <c r="O29" s="12"/>
    </row>
    <row r="30" spans="2:15" ht="12" customHeight="1" x14ac:dyDescent="0.35">
      <c r="B30" s="103" t="s">
        <v>43</v>
      </c>
      <c r="C30" s="54">
        <v>20</v>
      </c>
      <c r="D30" s="82"/>
      <c r="E30" s="12"/>
      <c r="F30" s="61"/>
      <c r="G30" s="12"/>
      <c r="H30" s="61"/>
      <c r="I30" s="12"/>
      <c r="J30" s="61"/>
      <c r="K30" s="12"/>
      <c r="L30" s="61"/>
      <c r="M30" s="12"/>
      <c r="N30" s="61"/>
      <c r="O30" s="12"/>
    </row>
    <row r="31" spans="2:15" ht="12" customHeight="1" x14ac:dyDescent="0.35">
      <c r="B31" s="104" t="s">
        <v>44</v>
      </c>
      <c r="C31" s="54"/>
      <c r="D31" s="82"/>
      <c r="E31" s="12"/>
      <c r="F31" s="61"/>
      <c r="G31" s="12"/>
      <c r="H31" s="61"/>
      <c r="I31" s="12"/>
      <c r="J31" s="61"/>
      <c r="K31" s="12"/>
      <c r="L31" s="61"/>
      <c r="M31" s="12"/>
      <c r="N31" s="61"/>
      <c r="O31" s="12"/>
    </row>
    <row r="32" spans="2:15" ht="12" customHeight="1" x14ac:dyDescent="0.35">
      <c r="B32" s="103" t="s">
        <v>30</v>
      </c>
      <c r="C32" s="53">
        <v>14</v>
      </c>
      <c r="D32" s="82"/>
      <c r="E32" s="12"/>
      <c r="F32" s="61"/>
      <c r="G32" s="12"/>
      <c r="H32" s="61"/>
      <c r="I32" s="12"/>
      <c r="J32" s="61"/>
      <c r="K32" s="12"/>
      <c r="L32" s="61"/>
      <c r="M32" s="12"/>
      <c r="N32" s="61"/>
      <c r="O32" s="12"/>
    </row>
    <row r="33" spans="2:15" ht="12" customHeight="1" x14ac:dyDescent="0.35">
      <c r="B33" s="104" t="s">
        <v>41</v>
      </c>
      <c r="C33" s="53"/>
      <c r="D33" s="82"/>
      <c r="E33" s="12"/>
      <c r="F33" s="61"/>
      <c r="G33" s="12"/>
      <c r="H33" s="61"/>
      <c r="I33" s="12"/>
      <c r="J33" s="61"/>
      <c r="K33" s="12"/>
      <c r="L33" s="61"/>
      <c r="M33" s="12"/>
      <c r="N33" s="61"/>
      <c r="O33" s="12"/>
    </row>
    <row r="34" spans="2:15" ht="12" customHeight="1" x14ac:dyDescent="0.35">
      <c r="B34" s="103" t="s">
        <v>42</v>
      </c>
      <c r="C34" s="53">
        <v>4</v>
      </c>
      <c r="D34" s="82"/>
      <c r="E34" s="12"/>
      <c r="F34" s="61"/>
      <c r="G34" s="12"/>
      <c r="H34" s="61"/>
      <c r="I34" s="12"/>
      <c r="J34" s="61"/>
      <c r="K34" s="12"/>
      <c r="L34" s="61"/>
      <c r="M34" s="12"/>
      <c r="N34" s="61"/>
      <c r="O34" s="12"/>
    </row>
    <row r="35" spans="2:15" ht="12" customHeight="1" x14ac:dyDescent="0.35">
      <c r="B35" s="104" t="s">
        <v>54</v>
      </c>
      <c r="C35" s="53"/>
      <c r="D35" s="82"/>
      <c r="E35" s="12"/>
      <c r="F35" s="61"/>
      <c r="G35" s="12"/>
      <c r="H35" s="61"/>
      <c r="I35" s="12"/>
      <c r="J35" s="61"/>
      <c r="K35" s="12"/>
      <c r="L35" s="61"/>
      <c r="M35" s="12"/>
      <c r="N35" s="61"/>
      <c r="O35" s="12"/>
    </row>
    <row r="36" spans="2:15" ht="12" customHeight="1" x14ac:dyDescent="0.35">
      <c r="B36" s="103"/>
      <c r="C36" s="54"/>
      <c r="D36" s="82"/>
      <c r="E36" s="12"/>
      <c r="F36" s="61"/>
      <c r="G36" s="12"/>
      <c r="H36" s="61"/>
      <c r="I36" s="12"/>
      <c r="J36" s="61"/>
      <c r="K36" s="12"/>
      <c r="L36" s="61"/>
      <c r="M36" s="12"/>
      <c r="N36" s="61"/>
      <c r="O36" s="12"/>
    </row>
    <row r="37" spans="2:15" ht="12" customHeight="1" x14ac:dyDescent="0.35">
      <c r="B37" s="104"/>
      <c r="C37" s="54"/>
      <c r="D37" s="82"/>
      <c r="E37" s="12"/>
      <c r="F37" s="61"/>
      <c r="G37" s="12"/>
      <c r="H37" s="61"/>
      <c r="I37" s="12"/>
      <c r="J37" s="61"/>
      <c r="K37" s="12"/>
      <c r="L37" s="61"/>
      <c r="M37" s="12"/>
      <c r="N37" s="61"/>
      <c r="O37" s="12"/>
    </row>
    <row r="38" spans="2:15" ht="12" customHeight="1" x14ac:dyDescent="0.35">
      <c r="B38" s="103"/>
      <c r="C38" s="54"/>
      <c r="D38" s="82"/>
      <c r="E38" s="12"/>
      <c r="F38" s="11"/>
      <c r="G38" s="12"/>
      <c r="H38" s="11"/>
      <c r="I38" s="12"/>
      <c r="J38" s="11"/>
      <c r="K38" s="12"/>
      <c r="L38" s="11"/>
      <c r="M38" s="12"/>
      <c r="N38" s="11"/>
      <c r="O38" s="12"/>
    </row>
    <row r="39" spans="2:15" ht="12" customHeight="1" x14ac:dyDescent="0.35">
      <c r="B39" s="104"/>
      <c r="C39" s="54"/>
      <c r="D39" s="82"/>
      <c r="E39" s="12"/>
      <c r="F39" s="11"/>
      <c r="G39" s="12"/>
      <c r="H39" s="11"/>
      <c r="I39" s="12"/>
      <c r="J39" s="11"/>
      <c r="K39" s="12"/>
      <c r="L39" s="11"/>
      <c r="M39" s="12"/>
      <c r="N39" s="11"/>
      <c r="O39" s="12"/>
    </row>
    <row r="40" spans="2:15" ht="12" customHeight="1" x14ac:dyDescent="0.35">
      <c r="B40" s="103"/>
      <c r="C40" s="54"/>
      <c r="D40" s="82"/>
      <c r="E40" s="12"/>
      <c r="F40" s="11"/>
      <c r="G40" s="12"/>
      <c r="H40" s="11"/>
      <c r="I40" s="12"/>
      <c r="J40" s="11"/>
      <c r="K40" s="12"/>
      <c r="L40" s="11"/>
      <c r="M40" s="12"/>
      <c r="N40" s="11"/>
      <c r="O40" s="12"/>
    </row>
    <row r="41" spans="2:15" ht="12" customHeight="1" x14ac:dyDescent="0.35">
      <c r="B41" s="104"/>
      <c r="C41" s="54"/>
      <c r="D41" s="82"/>
      <c r="E41" s="12"/>
      <c r="F41" s="11"/>
      <c r="G41" s="12"/>
      <c r="H41" s="11"/>
      <c r="I41" s="12"/>
      <c r="J41" s="11"/>
      <c r="K41" s="12"/>
      <c r="L41" s="11"/>
      <c r="M41" s="12"/>
      <c r="N41" s="11"/>
      <c r="O41" s="12"/>
    </row>
    <row r="42" spans="2:15" ht="12" customHeight="1" x14ac:dyDescent="0.35">
      <c r="B42" s="104"/>
      <c r="C42" s="54"/>
      <c r="D42" s="82"/>
      <c r="E42" s="12"/>
      <c r="F42" s="11"/>
      <c r="G42" s="12"/>
      <c r="H42" s="11"/>
      <c r="I42" s="12"/>
      <c r="J42" s="11"/>
      <c r="K42" s="12"/>
      <c r="L42" s="11"/>
      <c r="M42" s="12"/>
      <c r="N42" s="11"/>
      <c r="O42" s="12"/>
    </row>
    <row r="43" spans="2:15" ht="12" customHeight="1" x14ac:dyDescent="0.35">
      <c r="B43" s="103"/>
      <c r="C43" s="53"/>
      <c r="D43" s="8"/>
      <c r="E43" s="12"/>
      <c r="F43" s="11"/>
      <c r="G43" s="12"/>
      <c r="H43" s="11"/>
      <c r="I43" s="12"/>
      <c r="J43" s="11"/>
      <c r="K43" s="12"/>
      <c r="L43" s="11"/>
      <c r="M43" s="12"/>
      <c r="N43" s="11"/>
      <c r="O43" s="12"/>
    </row>
    <row r="44" spans="2:15" ht="12" customHeight="1" x14ac:dyDescent="0.35">
      <c r="B44" s="104"/>
      <c r="C44" s="70"/>
      <c r="D44" s="8"/>
      <c r="E44" s="12"/>
      <c r="F44" s="11"/>
      <c r="G44" s="12"/>
      <c r="H44" s="11"/>
      <c r="I44" s="12"/>
      <c r="J44" s="11"/>
      <c r="K44" s="12"/>
      <c r="L44" s="11"/>
      <c r="M44" s="12"/>
      <c r="N44" s="11"/>
      <c r="O44" s="12"/>
    </row>
    <row r="45" spans="2:15" ht="12" customHeight="1" x14ac:dyDescent="0.35">
      <c r="B45" s="103"/>
      <c r="C45" s="70"/>
      <c r="D45" s="8"/>
      <c r="E45" s="12"/>
      <c r="F45" s="11"/>
      <c r="G45" s="12"/>
      <c r="H45" s="11"/>
      <c r="I45" s="12"/>
      <c r="J45" s="11"/>
      <c r="K45" s="12"/>
      <c r="L45" s="11"/>
      <c r="M45" s="12"/>
      <c r="N45" s="11"/>
      <c r="O45" s="12"/>
    </row>
    <row r="46" spans="2:15" ht="12" customHeight="1" thickBot="1" x14ac:dyDescent="0.4">
      <c r="B46" s="69"/>
      <c r="C46" s="55"/>
      <c r="D46" s="28"/>
      <c r="E46" s="83"/>
      <c r="F46" s="11"/>
      <c r="G46" s="12"/>
      <c r="H46" s="11"/>
      <c r="I46" s="12"/>
      <c r="J46" s="11"/>
      <c r="K46" s="12"/>
      <c r="L46" s="11"/>
      <c r="M46" s="12"/>
      <c r="N46" s="11"/>
      <c r="O46" s="12"/>
    </row>
    <row r="47" spans="2:15" ht="12" customHeight="1" thickBot="1" x14ac:dyDescent="0.4">
      <c r="B47" s="1" t="s">
        <v>14</v>
      </c>
      <c r="C47" s="51"/>
      <c r="D47" s="57"/>
      <c r="E47" s="96"/>
      <c r="F47" s="57"/>
      <c r="G47" s="14"/>
      <c r="H47" s="57"/>
      <c r="I47" s="14"/>
      <c r="J47" s="57"/>
      <c r="K47" s="14"/>
      <c r="L47" s="57"/>
      <c r="M47" s="14"/>
      <c r="N47" s="57"/>
      <c r="O47" s="14"/>
    </row>
    <row r="48" spans="2:15" ht="24" customHeight="1" x14ac:dyDescent="0.35">
      <c r="B48" s="66"/>
      <c r="C48" s="67"/>
      <c r="D48" s="403"/>
      <c r="E48" s="403"/>
      <c r="F48" s="68"/>
      <c r="G48" s="68"/>
      <c r="H48" s="68"/>
      <c r="I48" s="45"/>
      <c r="J48" s="68"/>
      <c r="K48" s="68"/>
    </row>
    <row r="49" spans="2:15" ht="12" customHeight="1" x14ac:dyDescent="0.35">
      <c r="B49" s="398" t="s">
        <v>56</v>
      </c>
      <c r="C49" s="39" t="s">
        <v>50</v>
      </c>
      <c r="D49" s="37">
        <v>5</v>
      </c>
      <c r="E49" s="37">
        <v>6</v>
      </c>
      <c r="F49" s="37">
        <v>7</v>
      </c>
      <c r="G49" s="37">
        <v>8</v>
      </c>
      <c r="H49" s="63">
        <v>9</v>
      </c>
      <c r="I49" s="89">
        <v>10</v>
      </c>
      <c r="J49" s="37">
        <v>11</v>
      </c>
      <c r="K49" s="41">
        <v>12</v>
      </c>
      <c r="L49" s="37">
        <v>13</v>
      </c>
      <c r="M49" s="41">
        <v>14</v>
      </c>
      <c r="N49" s="37">
        <v>15</v>
      </c>
      <c r="O49" s="37">
        <v>16</v>
      </c>
    </row>
    <row r="50" spans="2:15" ht="12" customHeight="1" x14ac:dyDescent="0.35">
      <c r="B50" s="399"/>
      <c r="C50" s="41" t="s">
        <v>1</v>
      </c>
      <c r="D50" s="38">
        <v>3.5</v>
      </c>
      <c r="E50" s="38">
        <v>4.5</v>
      </c>
      <c r="F50" s="38">
        <v>5</v>
      </c>
      <c r="G50" s="38">
        <f>G49*0.75</f>
        <v>6</v>
      </c>
      <c r="H50" s="64">
        <v>6.5</v>
      </c>
      <c r="I50" s="90">
        <f>I49*0.75</f>
        <v>7.5</v>
      </c>
      <c r="J50" s="17">
        <v>8</v>
      </c>
      <c r="K50" s="18">
        <v>8.5</v>
      </c>
      <c r="L50" s="17">
        <v>9</v>
      </c>
      <c r="M50" s="18">
        <v>9.5</v>
      </c>
      <c r="N50" s="17">
        <v>10</v>
      </c>
      <c r="O50" s="17">
        <v>10.5</v>
      </c>
    </row>
    <row r="51" spans="2:15" ht="12" customHeight="1" x14ac:dyDescent="0.35">
      <c r="B51" s="400"/>
      <c r="C51" s="41" t="s">
        <v>2</v>
      </c>
      <c r="D51" s="38">
        <v>1.5</v>
      </c>
      <c r="E51" s="38">
        <v>1.5</v>
      </c>
      <c r="F51" s="38">
        <v>2</v>
      </c>
      <c r="G51" s="38">
        <v>2</v>
      </c>
      <c r="H51" s="64">
        <v>2.5</v>
      </c>
      <c r="I51" s="91">
        <v>2.5</v>
      </c>
      <c r="J51" s="17">
        <v>3</v>
      </c>
      <c r="K51" s="40">
        <v>3.5</v>
      </c>
      <c r="L51" s="38">
        <v>4</v>
      </c>
      <c r="M51" s="40">
        <v>4.5</v>
      </c>
      <c r="N51" s="38">
        <v>5</v>
      </c>
      <c r="O51" s="38">
        <v>5.5</v>
      </c>
    </row>
    <row r="52" spans="2:15" ht="12" customHeight="1" x14ac:dyDescent="0.35">
      <c r="B52" s="42"/>
      <c r="C52" s="42"/>
      <c r="D52" s="43"/>
      <c r="E52" s="46"/>
      <c r="F52" s="44"/>
      <c r="G52" s="44"/>
      <c r="H52" s="44"/>
      <c r="I52" s="65"/>
      <c r="J52" s="92"/>
      <c r="K52" s="44"/>
      <c r="L52" s="45"/>
      <c r="M52" s="45"/>
    </row>
    <row r="53" spans="2:15" ht="12" customHeight="1" x14ac:dyDescent="0.35">
      <c r="B53" s="398" t="s">
        <v>36</v>
      </c>
      <c r="C53" s="35" t="s">
        <v>51</v>
      </c>
      <c r="D53" s="37">
        <v>5</v>
      </c>
      <c r="E53" s="37">
        <v>6</v>
      </c>
      <c r="F53" s="37">
        <v>7</v>
      </c>
      <c r="G53" s="37">
        <v>8</v>
      </c>
      <c r="H53" s="63">
        <v>9</v>
      </c>
      <c r="I53" s="89">
        <v>10</v>
      </c>
      <c r="J53" s="37">
        <v>11</v>
      </c>
      <c r="K53" s="37">
        <v>12</v>
      </c>
      <c r="L53" s="45"/>
    </row>
    <row r="54" spans="2:15" ht="12" customHeight="1" x14ac:dyDescent="0.35">
      <c r="B54" s="399"/>
      <c r="C54" s="41" t="s">
        <v>34</v>
      </c>
      <c r="D54" s="38">
        <v>9</v>
      </c>
      <c r="E54" s="38">
        <v>11</v>
      </c>
      <c r="F54" s="38">
        <v>13</v>
      </c>
      <c r="G54" s="38">
        <v>15</v>
      </c>
      <c r="H54" s="64">
        <v>16.5</v>
      </c>
      <c r="I54" s="90">
        <v>18</v>
      </c>
      <c r="J54" s="38">
        <v>20.5</v>
      </c>
      <c r="K54" s="38">
        <v>22</v>
      </c>
      <c r="L54" s="45"/>
    </row>
    <row r="55" spans="2:15" ht="12" customHeight="1" x14ac:dyDescent="0.35">
      <c r="B55" s="400"/>
      <c r="C55" s="40" t="s">
        <v>35</v>
      </c>
      <c r="D55" s="38">
        <v>3.5</v>
      </c>
      <c r="E55" s="38">
        <v>4</v>
      </c>
      <c r="F55" s="38">
        <v>4.5</v>
      </c>
      <c r="G55" s="36">
        <v>5</v>
      </c>
      <c r="H55" s="64">
        <v>6.5</v>
      </c>
      <c r="I55" s="90">
        <v>7</v>
      </c>
      <c r="J55" s="38">
        <v>7</v>
      </c>
      <c r="K55" s="38">
        <v>7.5</v>
      </c>
      <c r="L55" s="4"/>
    </row>
    <row r="56" spans="2:15" ht="12" customHeight="1" x14ac:dyDescent="0.35"/>
    <row r="57" spans="2:15" ht="12" customHeight="1" x14ac:dyDescent="0.35">
      <c r="B57" s="2" t="s">
        <v>15</v>
      </c>
      <c r="C57" s="1"/>
      <c r="D57" s="68"/>
    </row>
    <row r="58" spans="2:15" ht="12" customHeight="1" x14ac:dyDescent="0.35">
      <c r="B58" s="1" t="s">
        <v>49</v>
      </c>
      <c r="C58" s="1"/>
      <c r="D58" s="47">
        <v>18</v>
      </c>
    </row>
    <row r="59" spans="2:15" ht="12" customHeight="1" x14ac:dyDescent="0.35">
      <c r="B59" s="1" t="s">
        <v>16</v>
      </c>
      <c r="C59" s="1"/>
      <c r="D59" s="21">
        <v>-2</v>
      </c>
    </row>
    <row r="60" spans="2:15" ht="12" customHeight="1" x14ac:dyDescent="0.35">
      <c r="B60" s="1" t="s">
        <v>17</v>
      </c>
      <c r="C60" s="1"/>
      <c r="D60" s="22">
        <v>-1</v>
      </c>
    </row>
    <row r="61" spans="2:15" ht="12" customHeight="1" x14ac:dyDescent="0.35">
      <c r="B61" s="1" t="s">
        <v>47</v>
      </c>
      <c r="C61" s="44"/>
      <c r="D61" s="23" t="s">
        <v>46</v>
      </c>
    </row>
    <row r="62" spans="2:15" ht="12" customHeight="1" x14ac:dyDescent="0.35">
      <c r="B62" s="76" t="s">
        <v>48</v>
      </c>
      <c r="C62" s="44"/>
      <c r="D62" s="79" t="s">
        <v>21</v>
      </c>
    </row>
  </sheetData>
  <mergeCells count="8">
    <mergeCell ref="B53:B55"/>
    <mergeCell ref="C5:C6"/>
    <mergeCell ref="D5:E5"/>
    <mergeCell ref="L5:M5"/>
    <mergeCell ref="N5:O5"/>
    <mergeCell ref="J5:K5"/>
    <mergeCell ref="D48:E48"/>
    <mergeCell ref="B49:B51"/>
  </mergeCells>
  <printOptions horizontalCentered="1"/>
  <pageMargins left="0.19685039370078741" right="0.11811023622047245" top="0.15748031496062992" bottom="0.15748031496062992"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22"/>
  <sheetViews>
    <sheetView topLeftCell="A16" zoomScale="90" zoomScaleNormal="90" workbookViewId="0">
      <selection activeCell="C26" sqref="C26"/>
    </sheetView>
  </sheetViews>
  <sheetFormatPr defaultRowHeight="14.5" x14ac:dyDescent="0.35"/>
  <cols>
    <col min="2" max="2" width="8.81640625" style="34"/>
    <col min="3" max="3" width="72.7265625" style="93" customWidth="1"/>
    <col min="6" max="9" width="8.81640625" style="110"/>
  </cols>
  <sheetData>
    <row r="2" spans="2:3" x14ac:dyDescent="0.35">
      <c r="B2" s="34" t="s">
        <v>60</v>
      </c>
    </row>
    <row r="3" spans="2:3" x14ac:dyDescent="0.35">
      <c r="B3" s="34" t="s">
        <v>84</v>
      </c>
    </row>
    <row r="4" spans="2:3" x14ac:dyDescent="0.35">
      <c r="B4" s="34" t="s">
        <v>61</v>
      </c>
    </row>
    <row r="5" spans="2:3" ht="130.5" x14ac:dyDescent="0.35">
      <c r="C5" s="93" t="s">
        <v>68</v>
      </c>
    </row>
    <row r="6" spans="2:3" ht="14.5" customHeight="1" x14ac:dyDescent="0.35"/>
    <row r="7" spans="2:3" ht="14.5" customHeight="1" x14ac:dyDescent="0.35">
      <c r="B7" s="34" t="s">
        <v>85</v>
      </c>
    </row>
    <row r="8" spans="2:3" ht="29" x14ac:dyDescent="0.35">
      <c r="C8" s="93" t="s">
        <v>86</v>
      </c>
    </row>
    <row r="10" spans="2:3" x14ac:dyDescent="0.35">
      <c r="B10" s="34" t="s">
        <v>59</v>
      </c>
    </row>
    <row r="11" spans="2:3" ht="87" x14ac:dyDescent="0.35">
      <c r="C11" s="93" t="s">
        <v>66</v>
      </c>
    </row>
    <row r="12" spans="2:3" ht="43.5" x14ac:dyDescent="0.35">
      <c r="C12" s="93" t="s">
        <v>67</v>
      </c>
    </row>
    <row r="14" spans="2:3" x14ac:dyDescent="0.35">
      <c r="B14" s="34" t="s">
        <v>62</v>
      </c>
    </row>
    <row r="15" spans="2:3" ht="165" customHeight="1" x14ac:dyDescent="0.35">
      <c r="C15" s="93" t="s">
        <v>83</v>
      </c>
    </row>
    <row r="17" spans="2:3" x14ac:dyDescent="0.35">
      <c r="B17" s="34" t="s">
        <v>63</v>
      </c>
    </row>
    <row r="18" spans="2:3" ht="58" x14ac:dyDescent="0.35">
      <c r="C18" s="93" t="s">
        <v>64</v>
      </c>
    </row>
    <row r="19" spans="2:3" ht="29" x14ac:dyDescent="0.35">
      <c r="C19" s="93" t="s">
        <v>167</v>
      </c>
    </row>
    <row r="20" spans="2:3" x14ac:dyDescent="0.35">
      <c r="C20" s="93" t="s">
        <v>65</v>
      </c>
    </row>
    <row r="21" spans="2:3" ht="43.5" x14ac:dyDescent="0.35">
      <c r="C21" s="93" t="s">
        <v>136</v>
      </c>
    </row>
    <row r="22" spans="2:3" x14ac:dyDescent="0.35">
      <c r="C22" s="93" t="s">
        <v>151</v>
      </c>
    </row>
  </sheetData>
  <pageMargins left="0.39370078740157483" right="0.39370078740157483" top="0.39370078740157483" bottom="0.39370078740157483" header="0" footer="0"/>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C71"/>
  <sheetViews>
    <sheetView topLeftCell="A49" zoomScale="90" zoomScaleNormal="90" workbookViewId="0">
      <selection activeCell="C75" sqref="C75"/>
    </sheetView>
  </sheetViews>
  <sheetFormatPr defaultRowHeight="14.5" x14ac:dyDescent="0.35"/>
  <cols>
    <col min="3" max="3" width="72.7265625" customWidth="1"/>
  </cols>
  <sheetData>
    <row r="3" spans="2:3" x14ac:dyDescent="0.35">
      <c r="B3" s="34" t="s">
        <v>88</v>
      </c>
      <c r="C3" s="93"/>
    </row>
    <row r="4" spans="2:3" x14ac:dyDescent="0.35">
      <c r="B4" s="34"/>
      <c r="C4" s="93"/>
    </row>
    <row r="5" spans="2:3" x14ac:dyDescent="0.35">
      <c r="B5" s="34"/>
      <c r="C5" s="142" t="s">
        <v>106</v>
      </c>
    </row>
    <row r="6" spans="2:3" x14ac:dyDescent="0.35">
      <c r="B6" s="34"/>
      <c r="C6" s="93"/>
    </row>
    <row r="7" spans="2:3" x14ac:dyDescent="0.35">
      <c r="B7" s="34"/>
      <c r="C7" s="93" t="s">
        <v>89</v>
      </c>
    </row>
    <row r="8" spans="2:3" x14ac:dyDescent="0.35">
      <c r="B8" s="34"/>
      <c r="C8" s="93"/>
    </row>
    <row r="9" spans="2:3" x14ac:dyDescent="0.35">
      <c r="B9" s="34"/>
      <c r="C9" s="93" t="s">
        <v>90</v>
      </c>
    </row>
    <row r="10" spans="2:3" x14ac:dyDescent="0.35">
      <c r="B10" s="34"/>
      <c r="C10" s="93" t="s">
        <v>91</v>
      </c>
    </row>
    <row r="11" spans="2:3" x14ac:dyDescent="0.35">
      <c r="B11" s="34"/>
      <c r="C11" s="93" t="s">
        <v>92</v>
      </c>
    </row>
    <row r="12" spans="2:3" x14ac:dyDescent="0.35">
      <c r="B12" s="34"/>
      <c r="C12" s="93"/>
    </row>
    <row r="13" spans="2:3" x14ac:dyDescent="0.35">
      <c r="B13" s="34"/>
      <c r="C13" s="93" t="s">
        <v>93</v>
      </c>
    </row>
    <row r="14" spans="2:3" x14ac:dyDescent="0.35">
      <c r="B14" s="34"/>
      <c r="C14" s="93"/>
    </row>
    <row r="15" spans="2:3" ht="72.5" x14ac:dyDescent="0.35">
      <c r="B15" s="34"/>
      <c r="C15" s="141" t="s">
        <v>94</v>
      </c>
    </row>
    <row r="16" spans="2:3" x14ac:dyDescent="0.35">
      <c r="B16" s="34"/>
      <c r="C16" s="93"/>
    </row>
    <row r="17" spans="2:3" x14ac:dyDescent="0.35">
      <c r="B17" s="34"/>
      <c r="C17" s="93" t="s">
        <v>95</v>
      </c>
    </row>
    <row r="18" spans="2:3" x14ac:dyDescent="0.35">
      <c r="B18" s="34"/>
      <c r="C18" s="93"/>
    </row>
    <row r="19" spans="2:3" ht="29" x14ac:dyDescent="0.35">
      <c r="B19" s="34"/>
      <c r="C19" s="93" t="s">
        <v>96</v>
      </c>
    </row>
    <row r="20" spans="2:3" x14ac:dyDescent="0.35">
      <c r="B20" s="34"/>
      <c r="C20" s="93"/>
    </row>
    <row r="21" spans="2:3" x14ac:dyDescent="0.35">
      <c r="B21" s="34"/>
      <c r="C21" s="93" t="s">
        <v>97</v>
      </c>
    </row>
    <row r="22" spans="2:3" x14ac:dyDescent="0.35">
      <c r="B22" s="34"/>
      <c r="C22" s="93"/>
    </row>
    <row r="23" spans="2:3" ht="29" x14ac:dyDescent="0.35">
      <c r="B23" s="34"/>
      <c r="C23" s="93" t="s">
        <v>137</v>
      </c>
    </row>
    <row r="24" spans="2:3" x14ac:dyDescent="0.35">
      <c r="B24" s="34"/>
      <c r="C24" s="93"/>
    </row>
    <row r="25" spans="2:3" x14ac:dyDescent="0.35">
      <c r="B25" s="34"/>
      <c r="C25" s="93" t="s">
        <v>98</v>
      </c>
    </row>
    <row r="26" spans="2:3" x14ac:dyDescent="0.35">
      <c r="B26" s="34"/>
      <c r="C26" s="93"/>
    </row>
    <row r="27" spans="2:3" ht="29" x14ac:dyDescent="0.35">
      <c r="B27" s="34"/>
      <c r="C27" s="93" t="s">
        <v>99</v>
      </c>
    </row>
    <row r="28" spans="2:3" x14ac:dyDescent="0.35">
      <c r="B28" s="34"/>
      <c r="C28" s="93"/>
    </row>
    <row r="29" spans="2:3" x14ac:dyDescent="0.35">
      <c r="B29" s="34"/>
      <c r="C29" s="93" t="s">
        <v>104</v>
      </c>
    </row>
    <row r="30" spans="2:3" x14ac:dyDescent="0.35">
      <c r="B30" s="34"/>
      <c r="C30" s="93"/>
    </row>
    <row r="31" spans="2:3" ht="58" x14ac:dyDescent="0.35">
      <c r="B31" s="34"/>
      <c r="C31" s="141" t="s">
        <v>120</v>
      </c>
    </row>
    <row r="32" spans="2:3" ht="43.5" x14ac:dyDescent="0.35">
      <c r="B32" s="34"/>
      <c r="C32" s="93" t="s">
        <v>100</v>
      </c>
    </row>
    <row r="33" spans="2:3" ht="29" x14ac:dyDescent="0.35">
      <c r="B33" s="34"/>
      <c r="C33" s="93" t="s">
        <v>101</v>
      </c>
    </row>
    <row r="34" spans="2:3" x14ac:dyDescent="0.35">
      <c r="B34" s="34"/>
      <c r="C34" s="93" t="s">
        <v>102</v>
      </c>
    </row>
    <row r="35" spans="2:3" x14ac:dyDescent="0.35">
      <c r="B35" s="34"/>
      <c r="C35" s="93"/>
    </row>
    <row r="36" spans="2:3" x14ac:dyDescent="0.35">
      <c r="B36" s="34"/>
      <c r="C36" s="186" t="s">
        <v>124</v>
      </c>
    </row>
    <row r="37" spans="2:3" ht="43.5" x14ac:dyDescent="0.35">
      <c r="B37" s="34"/>
      <c r="C37" s="187" t="s">
        <v>125</v>
      </c>
    </row>
    <row r="38" spans="2:3" x14ac:dyDescent="0.35">
      <c r="B38" s="34"/>
      <c r="C38" s="93"/>
    </row>
    <row r="39" spans="2:3" x14ac:dyDescent="0.35">
      <c r="B39" s="34"/>
      <c r="C39" s="93"/>
    </row>
    <row r="40" spans="2:3" x14ac:dyDescent="0.35">
      <c r="B40" s="34"/>
      <c r="C40" s="93"/>
    </row>
    <row r="41" spans="2:3" x14ac:dyDescent="0.35">
      <c r="B41" s="34"/>
      <c r="C41" s="93"/>
    </row>
    <row r="42" spans="2:3" x14ac:dyDescent="0.35">
      <c r="B42" s="34"/>
      <c r="C42" s="142" t="s">
        <v>103</v>
      </c>
    </row>
    <row r="43" spans="2:3" x14ac:dyDescent="0.35">
      <c r="B43" s="34"/>
      <c r="C43" s="93"/>
    </row>
    <row r="44" spans="2:3" x14ac:dyDescent="0.35">
      <c r="B44" s="34"/>
      <c r="C44" s="93" t="s">
        <v>105</v>
      </c>
    </row>
    <row r="45" spans="2:3" x14ac:dyDescent="0.35">
      <c r="B45" s="34"/>
      <c r="C45" s="93"/>
    </row>
    <row r="46" spans="2:3" ht="43.5" x14ac:dyDescent="0.35">
      <c r="B46" s="34"/>
      <c r="C46" s="93" t="s">
        <v>69</v>
      </c>
    </row>
    <row r="47" spans="2:3" x14ac:dyDescent="0.35">
      <c r="B47" s="34"/>
      <c r="C47" s="93"/>
    </row>
    <row r="48" spans="2:3" ht="72.5" x14ac:dyDescent="0.35">
      <c r="B48" s="34"/>
      <c r="C48" s="141" t="s">
        <v>70</v>
      </c>
    </row>
    <row r="49" spans="2:3" x14ac:dyDescent="0.35">
      <c r="B49" s="34"/>
      <c r="C49" s="93"/>
    </row>
    <row r="50" spans="2:3" x14ac:dyDescent="0.35">
      <c r="B50" s="34"/>
      <c r="C50" s="142" t="s">
        <v>115</v>
      </c>
    </row>
    <row r="51" spans="2:3" x14ac:dyDescent="0.35">
      <c r="B51" s="34"/>
      <c r="C51" s="93"/>
    </row>
    <row r="52" spans="2:3" x14ac:dyDescent="0.35">
      <c r="B52" s="34"/>
      <c r="C52" s="93" t="s">
        <v>116</v>
      </c>
    </row>
    <row r="53" spans="2:3" x14ac:dyDescent="0.35">
      <c r="B53" s="34"/>
      <c r="C53" s="93"/>
    </row>
    <row r="54" spans="2:3" ht="58" x14ac:dyDescent="0.35">
      <c r="B54" s="34"/>
      <c r="C54" s="93" t="s">
        <v>118</v>
      </c>
    </row>
    <row r="55" spans="2:3" ht="43.5" x14ac:dyDescent="0.35">
      <c r="B55" s="34"/>
      <c r="C55" s="93" t="s">
        <v>117</v>
      </c>
    </row>
    <row r="57" spans="2:3" x14ac:dyDescent="0.35">
      <c r="C57" t="s">
        <v>123</v>
      </c>
    </row>
    <row r="59" spans="2:3" s="93" customFormat="1" ht="29" x14ac:dyDescent="0.35">
      <c r="C59" s="93" t="s">
        <v>122</v>
      </c>
    </row>
    <row r="60" spans="2:3" s="93" customFormat="1" x14ac:dyDescent="0.35"/>
    <row r="61" spans="2:3" s="93" customFormat="1" x14ac:dyDescent="0.35"/>
    <row r="62" spans="2:3" s="93" customFormat="1" x14ac:dyDescent="0.35"/>
    <row r="63" spans="2:3" s="93" customFormat="1" x14ac:dyDescent="0.35"/>
    <row r="64" spans="2:3" s="93" customFormat="1" x14ac:dyDescent="0.35"/>
    <row r="65" s="93" customFormat="1" x14ac:dyDescent="0.35"/>
    <row r="66" s="93" customFormat="1" x14ac:dyDescent="0.35"/>
    <row r="67" s="93" customFormat="1" x14ac:dyDescent="0.35"/>
    <row r="68" s="93" customFormat="1" x14ac:dyDescent="0.35"/>
    <row r="69" s="93" customFormat="1" x14ac:dyDescent="0.35"/>
    <row r="70" s="93" customFormat="1" x14ac:dyDescent="0.35"/>
    <row r="71" s="93" customFormat="1" x14ac:dyDescent="0.35"/>
  </sheetData>
  <pageMargins left="0.39370078740157483" right="0.39370078740157483" top="0.39370078740157483" bottom="0.39370078740157483" header="0" footer="0"/>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Results</vt:lpstr>
      <vt:lpstr>Minutes</vt:lpstr>
      <vt:lpstr>Latest Results - H'cp</vt:lpstr>
      <vt:lpstr>Rules of Mohgs</vt:lpstr>
      <vt:lpstr>Rules of Mohgs (ii)</vt:lpstr>
      <vt:lpstr>'Latest Results - H''cp'!Print_Area</vt:lpstr>
      <vt:lpstr>Minutes!Print_Area</vt:lpstr>
      <vt:lpstr>Results!Print_Area</vt:lpstr>
      <vt:lpstr>'Rules of Mohgs'!Print_Area</vt:lpstr>
      <vt:lpstr>'Rules of Mohgs (ii)'!Print_Area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2016-12-22T20:49:11Z</dcterms:modified>
</cp:coreProperties>
</file>